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BA\2019\"/>
    </mc:Choice>
  </mc:AlternateContent>
  <bookViews>
    <workbookView xWindow="0" yWindow="15" windowWidth="18075" windowHeight="11760" activeTab="6"/>
  </bookViews>
  <sheets>
    <sheet name="simple model" sheetId="1" r:id="rId1"/>
    <sheet name="multiple model" sheetId="2" r:id="rId2"/>
    <sheet name="log-log" sheetId="3" r:id="rId3"/>
    <sheet name="log-lin" sheetId="5" r:id="rId4"/>
    <sheet name="DV1" sheetId="6" r:id="rId5"/>
    <sheet name="DV2" sheetId="8" r:id="rId6"/>
    <sheet name="LP model NrB" sheetId="12" r:id="rId7"/>
    <sheet name="LP model" sheetId="9" r:id="rId8"/>
    <sheet name="LP2 model" sheetId="11" r:id="rId9"/>
  </sheets>
  <externalReferences>
    <externalReference r:id="rId10"/>
  </externalReferences>
  <definedNames>
    <definedName name="solver_adj" localSheetId="6" hidden="1">'LP model NrB'!$B$16:$C$16</definedName>
    <definedName name="solver_adj" localSheetId="8" hidden="1">'LP2 model'!$B$33:$D$33</definedName>
    <definedName name="solver_cvg" localSheetId="6" hidden="1">0.0001</definedName>
    <definedName name="solver_cvg" localSheetId="8" hidden="1">0.0001</definedName>
    <definedName name="solver_drv" localSheetId="6" hidden="1">1</definedName>
    <definedName name="solver_drv" localSheetId="8" hidden="1">1</definedName>
    <definedName name="solver_est" localSheetId="6" hidden="1">1</definedName>
    <definedName name="solver_est" localSheetId="8" hidden="1">1</definedName>
    <definedName name="solver_itr" localSheetId="6" hidden="1">100</definedName>
    <definedName name="solver_itr" localSheetId="8" hidden="1">100</definedName>
    <definedName name="solver_lhs1" localSheetId="6" hidden="1">'LP model NrB'!$D$20</definedName>
    <definedName name="solver_lhs1" localSheetId="8" hidden="1">'LP2 model'!$E$36:$E$38</definedName>
    <definedName name="solver_lhs2" localSheetId="6" hidden="1">'LP model NrB'!$D$21</definedName>
    <definedName name="solver_lhs2" localSheetId="8" hidden="1">'LP2 model'!$B$33:$D$33</definedName>
    <definedName name="solver_lhs3" localSheetId="6" hidden="1">'LP model NrB'!$D$22</definedName>
    <definedName name="solver_lin" localSheetId="6" hidden="1">1</definedName>
    <definedName name="solver_lin" localSheetId="8" hidden="1">1</definedName>
    <definedName name="solver_neg" localSheetId="6" hidden="1">1</definedName>
    <definedName name="solver_neg" localSheetId="8" hidden="1">1</definedName>
    <definedName name="solver_num" localSheetId="6" hidden="1">3</definedName>
    <definedName name="solver_num" localSheetId="8" hidden="1">2</definedName>
    <definedName name="solver_nwt" localSheetId="6" hidden="1">1</definedName>
    <definedName name="solver_nwt" localSheetId="8" hidden="1">1</definedName>
    <definedName name="solver_opt" localSheetId="6" hidden="1">'LP model NrB'!$F$17</definedName>
    <definedName name="solver_opt" localSheetId="8" hidden="1">'LP2 model'!$G$34</definedName>
    <definedName name="solver_pre" localSheetId="6" hidden="1">0.000001</definedName>
    <definedName name="solver_pre" localSheetId="8" hidden="1">0.000001</definedName>
    <definedName name="solver_rel1" localSheetId="6" hidden="1">1</definedName>
    <definedName name="solver_rel1" localSheetId="8" hidden="1">1</definedName>
    <definedName name="solver_rel2" localSheetId="6" hidden="1">1</definedName>
    <definedName name="solver_rel2" localSheetId="8" hidden="1">4</definedName>
    <definedName name="solver_rel3" localSheetId="6" hidden="1">1</definedName>
    <definedName name="solver_rhs1" localSheetId="6" hidden="1">'LP model NrB'!$F$20</definedName>
    <definedName name="solver_rhs1" localSheetId="8" hidden="1">'LP2 model'!$G$36:$G$38</definedName>
    <definedName name="solver_rhs2" localSheetId="6" hidden="1">'LP model NrB'!$F$21</definedName>
    <definedName name="solver_rhs2" localSheetId="8" hidden="1">celočíselné</definedName>
    <definedName name="solver_rhs3" localSheetId="6" hidden="1">'LP model NrB'!$F$22</definedName>
    <definedName name="solver_scl" localSheetId="6" hidden="1">2</definedName>
    <definedName name="solver_scl" localSheetId="8" hidden="1">2</definedName>
    <definedName name="solver_sho" localSheetId="6" hidden="1">2</definedName>
    <definedName name="solver_sho" localSheetId="8" hidden="1">2</definedName>
    <definedName name="solver_tim" localSheetId="6" hidden="1">100</definedName>
    <definedName name="solver_tim" localSheetId="8" hidden="1">100</definedName>
    <definedName name="solver_tol" localSheetId="6" hidden="1">0.05</definedName>
    <definedName name="solver_tol" localSheetId="8" hidden="1">0.05</definedName>
    <definedName name="solver_typ" localSheetId="6" hidden="1">1</definedName>
    <definedName name="solver_typ" localSheetId="8" hidden="1">1</definedName>
    <definedName name="solver_val" localSheetId="6" hidden="1">0</definedName>
    <definedName name="solver_val" localSheetId="8" hidden="1">0</definedName>
  </definedNames>
  <calcPr calcId="152511"/>
</workbook>
</file>

<file path=xl/calcChain.xml><?xml version="1.0" encoding="utf-8"?>
<calcChain xmlns="http://schemas.openxmlformats.org/spreadsheetml/2006/main">
  <c r="D21" i="12" l="1"/>
  <c r="D22" i="12"/>
  <c r="F20" i="12"/>
  <c r="C20" i="12"/>
  <c r="D20" i="12" s="1"/>
  <c r="B20" i="12"/>
  <c r="F17" i="12"/>
  <c r="D17" i="12"/>
  <c r="G36" i="11"/>
  <c r="B36" i="11"/>
  <c r="E36" i="11" s="1"/>
  <c r="B34" i="11"/>
  <c r="G34" i="11" s="1"/>
  <c r="G38" i="11"/>
  <c r="D38" i="11"/>
  <c r="C38" i="11"/>
  <c r="E38" i="11" s="1"/>
  <c r="B38" i="11"/>
  <c r="A38" i="11"/>
  <c r="G37" i="11"/>
  <c r="D37" i="11"/>
  <c r="E37" i="11" s="1"/>
  <c r="C37" i="11"/>
  <c r="B37" i="11"/>
  <c r="A37" i="11"/>
  <c r="C36" i="11"/>
  <c r="A36" i="11"/>
  <c r="D34" i="11"/>
  <c r="C34" i="11"/>
  <c r="D30" i="11"/>
  <c r="C30" i="11"/>
  <c r="B30" i="11"/>
  <c r="B64" i="8" l="1"/>
  <c r="B63" i="8"/>
  <c r="B62" i="8"/>
  <c r="B61" i="8"/>
  <c r="C49" i="6"/>
  <c r="C48" i="6"/>
  <c r="C47" i="6"/>
  <c r="C46" i="6"/>
  <c r="C4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5" i="6"/>
  <c r="B49" i="5"/>
  <c r="C49" i="5" s="1"/>
  <c r="B48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C21" i="3"/>
  <c r="D21" i="3"/>
  <c r="B21" i="3"/>
  <c r="F38" i="9"/>
  <c r="F37" i="9"/>
  <c r="F36" i="9"/>
  <c r="H34" i="9"/>
  <c r="C51" i="5" l="1"/>
</calcChain>
</file>

<file path=xl/sharedStrings.xml><?xml version="1.0" encoding="utf-8"?>
<sst xmlns="http://schemas.openxmlformats.org/spreadsheetml/2006/main" count="478" uniqueCount="249">
  <si>
    <t>Basic Econometrics - Damodar N. Gujarati - 2004 (McGraw-Hill)</t>
  </si>
  <si>
    <t>Year</t>
  </si>
  <si>
    <t>Data:</t>
  </si>
  <si>
    <t>Personal consumption expenditure</t>
  </si>
  <si>
    <t>(both in billions of dollars)</t>
  </si>
  <si>
    <t xml:space="preserve">Use the data in the table and verify hypothesis stated by J.M. Keynes:                 The fundamental psychological law . . . is that men [women] are disposed,                      as a rule and on not as much as the increase in their income. </t>
  </si>
  <si>
    <t>Income (GDP)</t>
  </si>
  <si>
    <t>Assigment:</t>
  </si>
  <si>
    <t>Estimate parameters of the multiple regression model and calculate beta coefficients.</t>
  </si>
  <si>
    <t>The demand for chicken in the United States.</t>
  </si>
  <si>
    <t xml:space="preserve"> To study the per capita consumption of chicken in the United States, you are given the data in the table below, where:</t>
  </si>
  <si>
    <t>Y = per capita consumption of chickens, lb</t>
  </si>
  <si>
    <t>beef, the weights being the relative consumptions of beef and pork in total beef and pork consumption</t>
  </si>
  <si>
    <t>Data</t>
  </si>
  <si>
    <t>Y</t>
  </si>
  <si>
    <t>X1</t>
  </si>
  <si>
    <t>X2</t>
  </si>
  <si>
    <t>X3</t>
  </si>
  <si>
    <t>X4</t>
  </si>
  <si>
    <t>X5</t>
  </si>
  <si>
    <t xml:space="preserve">Log-Log transformation </t>
  </si>
  <si>
    <r>
      <t xml:space="preserve">Assignment: </t>
    </r>
    <r>
      <rPr>
        <sz val="10"/>
        <rFont val="Arial"/>
        <family val="2"/>
        <charset val="238"/>
      </rPr>
      <t xml:space="preserve">It is given the production function </t>
    </r>
    <r>
      <rPr>
        <sz val="10"/>
        <rFont val="Arial"/>
        <family val="2"/>
        <charset val="238"/>
      </rPr>
      <t>yt=b0*x1^b1*x2^b2*ut, linearize this nonlinear regression model.</t>
    </r>
  </si>
  <si>
    <t>Production</t>
  </si>
  <si>
    <t>Capital</t>
  </si>
  <si>
    <t>Labor</t>
  </si>
  <si>
    <t>Husek: Ekonometricka analyza, 2002</t>
  </si>
  <si>
    <t>Assignment:</t>
  </si>
  <si>
    <t>expenditure (service)</t>
  </si>
  <si>
    <t xml:space="preserve">Log-Lin transformation </t>
  </si>
  <si>
    <r>
      <t>Determine</t>
    </r>
    <r>
      <rPr>
        <sz val="10"/>
        <rFont val="Arial"/>
        <family val="2"/>
        <charset val="238"/>
      </rPr>
      <t xml:space="preserve"> quarterly, respectively. annual rate of growth (decline) in expenditure on services. </t>
    </r>
  </si>
  <si>
    <t>t</t>
  </si>
  <si>
    <t>Estimate linear regression model including dummy variables</t>
  </si>
  <si>
    <t>shop</t>
  </si>
  <si>
    <t>sales volume</t>
  </si>
  <si>
    <t>sales location</t>
  </si>
  <si>
    <t>center of town</t>
  </si>
  <si>
    <t>shoping center</t>
  </si>
  <si>
    <t>street</t>
  </si>
  <si>
    <t>Hatrak: Ekonometria, 2007</t>
  </si>
  <si>
    <t>Revenues for the fridge</t>
  </si>
  <si>
    <t xml:space="preserve">A farm assigned 200 ha for feed cereals production. Three crops are in the consideration: </t>
  </si>
  <si>
    <t>Wheat</t>
  </si>
  <si>
    <t>Corn</t>
  </si>
  <si>
    <t>Leguminous plans</t>
  </si>
  <si>
    <t>The plan is to produce 480 hkg of protein. From the reason of crop rotation wheat cannot exceed 120 ha.</t>
  </si>
  <si>
    <t>The task is to find optimal combination of the crops with respect to a minimum production cost criterion.</t>
  </si>
  <si>
    <t>Production of protein [100kg/ha]</t>
  </si>
  <si>
    <t>Prod. cost [1000 Eur/ha]</t>
  </si>
  <si>
    <t>x1</t>
  </si>
  <si>
    <t>x2</t>
  </si>
  <si>
    <t>x3</t>
  </si>
  <si>
    <t>Land</t>
  </si>
  <si>
    <t>x1 + x2 + x3</t>
  </si>
  <si>
    <t>=    200</t>
  </si>
  <si>
    <t>Minimun protein production</t>
  </si>
  <si>
    <t>2,6 x1 + 2,5 x2 + 2,8 x3</t>
  </si>
  <si>
    <t>=&gt;  480</t>
  </si>
  <si>
    <t>Maximum wheat</t>
  </si>
  <si>
    <t>&lt;=  120</t>
  </si>
  <si>
    <t>x1, x2, x3</t>
  </si>
  <si>
    <t>=&gt;  0</t>
  </si>
  <si>
    <t xml:space="preserve">Objective: min prod.costs     f = </t>
  </si>
  <si>
    <t>1,6 x1 + 2,6 x2 + 1,8 x3</t>
  </si>
  <si>
    <t>-----&gt;  min</t>
  </si>
  <si>
    <t xml:space="preserve">Solution </t>
  </si>
  <si>
    <t>Beans</t>
  </si>
  <si>
    <t>[ha]</t>
  </si>
  <si>
    <t>Objective</t>
  </si>
  <si>
    <t>Values of variables</t>
  </si>
  <si>
    <t>function:</t>
  </si>
  <si>
    <t>Objective function coef.</t>
  </si>
  <si>
    <t>Land [ha]</t>
  </si>
  <si>
    <t>=</t>
  </si>
  <si>
    <t>Proteins [hkg]</t>
  </si>
  <si>
    <t>=&gt;</t>
  </si>
  <si>
    <t>Max.wheat [ha]</t>
  </si>
  <si>
    <t>&lt;=</t>
  </si>
  <si>
    <r>
      <t xml:space="preserve">1. </t>
    </r>
    <r>
      <rPr>
        <sz val="12"/>
        <rFont val="Arial"/>
        <family val="2"/>
        <charset val="238"/>
      </rPr>
      <t>define excel function for objective function value calculation as a sum of products of variable values and obj.function coeficients</t>
    </r>
  </si>
  <si>
    <r>
      <t xml:space="preserve">=+C5*C6+D5*D6+E5*E6, </t>
    </r>
    <r>
      <rPr>
        <sz val="12"/>
        <rFont val="Arial"/>
        <family val="2"/>
        <charset val="238"/>
      </rPr>
      <t xml:space="preserve">or more elegant as a scalar product </t>
    </r>
  </si>
  <si>
    <t>=SUM(C5:E5*C6:E6), or</t>
  </si>
  <si>
    <t>=SUMPRODUCT(C5:E5;C6:E6)</t>
  </si>
  <si>
    <r>
      <t>2.</t>
    </r>
    <r>
      <rPr>
        <sz val="10"/>
        <rFont val="Arial"/>
        <family val="2"/>
        <charset val="238"/>
      </rPr>
      <t xml:space="preserve"> define excel functions for calculation of values of left hand sides of constraints as a sum of products of variable values and coeficients in a constraint </t>
    </r>
  </si>
  <si>
    <t>F8:</t>
  </si>
  <si>
    <t>=SUMPRODUCT($C$5:$E$5;C8:E8)</t>
  </si>
  <si>
    <t>F9:</t>
  </si>
  <si>
    <t>=SUMPRODUCT($C$5:$E$5;C9:E9)</t>
  </si>
  <si>
    <t>F10:</t>
  </si>
  <si>
    <t>=SUMPRODUCT($C$5:$E$5;C10:E10)</t>
  </si>
  <si>
    <r>
      <t xml:space="preserve">3. In the main  </t>
    </r>
    <r>
      <rPr>
        <b/>
        <sz val="12"/>
        <rFont val="Arial"/>
        <family val="2"/>
        <charset val="238"/>
      </rPr>
      <t xml:space="preserve">Tools or Data </t>
    </r>
    <r>
      <rPr>
        <sz val="12"/>
        <rFont val="Arial"/>
        <family val="2"/>
        <charset val="238"/>
      </rPr>
      <t xml:space="preserve">menu we select  </t>
    </r>
    <r>
      <rPr>
        <b/>
        <sz val="12"/>
        <rFont val="Arial"/>
        <family val="2"/>
        <charset val="238"/>
      </rPr>
      <t xml:space="preserve">Solver </t>
    </r>
    <r>
      <rPr>
        <sz val="12"/>
        <rFont val="Arial"/>
        <family val="2"/>
        <charset val="238"/>
      </rPr>
      <t>and fill in the following  window for Solver parameters:</t>
    </r>
  </si>
  <si>
    <r>
      <t>a) Insert the address H6 of our objective function  into the field "</t>
    </r>
    <r>
      <rPr>
        <i/>
        <sz val="12"/>
        <rFont val="Arial"/>
        <family val="2"/>
        <charset val="238"/>
      </rPr>
      <t>Set target cell"</t>
    </r>
    <r>
      <rPr>
        <sz val="12"/>
        <rFont val="Arial"/>
        <family val="2"/>
        <charset val="238"/>
      </rPr>
      <t xml:space="preserve"> </t>
    </r>
  </si>
  <si>
    <r>
      <t>b) Set the desired extreme of the objective function in the field  "</t>
    </r>
    <r>
      <rPr>
        <i/>
        <sz val="12"/>
        <rFont val="Arial"/>
        <family val="2"/>
        <charset val="238"/>
      </rPr>
      <t>Eqal to:"</t>
    </r>
    <r>
      <rPr>
        <sz val="12"/>
        <rFont val="Arial"/>
        <family val="2"/>
        <charset val="238"/>
      </rPr>
      <t xml:space="preserve"> </t>
    </r>
  </si>
  <si>
    <r>
      <t xml:space="preserve">c) Insert the addresses of variables into the field  </t>
    </r>
    <r>
      <rPr>
        <i/>
        <sz val="12"/>
        <rFont val="Arial"/>
        <family val="2"/>
        <charset val="238"/>
      </rPr>
      <t>"</t>
    </r>
    <r>
      <rPr>
        <b/>
        <i/>
        <sz val="12"/>
        <color indexed="12"/>
        <rFont val="Arial"/>
        <family val="2"/>
        <charset val="238"/>
      </rPr>
      <t>By changing cells</t>
    </r>
    <r>
      <rPr>
        <i/>
        <sz val="12"/>
        <rFont val="Arial"/>
        <family val="2"/>
        <charset val="238"/>
      </rPr>
      <t>:"</t>
    </r>
    <r>
      <rPr>
        <sz val="12"/>
        <rFont val="Arial"/>
        <family val="2"/>
        <charset val="238"/>
      </rPr>
      <t xml:space="preserve"> C5:E5</t>
    </r>
  </si>
  <si>
    <r>
      <t xml:space="preserve">d) In the field </t>
    </r>
    <r>
      <rPr>
        <i/>
        <sz val="12"/>
        <rFont val="Arial"/>
        <family val="2"/>
        <charset val="238"/>
      </rPr>
      <t>"</t>
    </r>
    <r>
      <rPr>
        <b/>
        <i/>
        <sz val="12"/>
        <color indexed="12"/>
        <rFont val="Arial"/>
        <family val="2"/>
        <charset val="238"/>
      </rPr>
      <t>Subject to the Constraints</t>
    </r>
    <r>
      <rPr>
        <i/>
        <sz val="12"/>
        <rFont val="Arial"/>
        <family val="2"/>
        <charset val="238"/>
      </rPr>
      <t xml:space="preserve">:" </t>
    </r>
    <r>
      <rPr>
        <sz val="12"/>
        <rFont val="Arial"/>
        <family val="2"/>
        <charset val="238"/>
      </rPr>
      <t>set the constraints</t>
    </r>
  </si>
  <si>
    <r>
      <t xml:space="preserve">     - </t>
    </r>
    <r>
      <rPr>
        <b/>
        <i/>
        <u/>
        <sz val="12"/>
        <color indexed="12"/>
        <rFont val="Arial"/>
        <family val="2"/>
        <charset val="238"/>
      </rPr>
      <t>A</t>
    </r>
    <r>
      <rPr>
        <b/>
        <i/>
        <sz val="12"/>
        <color indexed="12"/>
        <rFont val="Arial"/>
        <family val="2"/>
        <charset val="238"/>
      </rPr>
      <t>dd</t>
    </r>
    <r>
      <rPr>
        <i/>
        <sz val="12"/>
        <rFont val="Arial"/>
        <family val="2"/>
        <charset val="238"/>
      </rPr>
      <t xml:space="preserve"> - </t>
    </r>
    <r>
      <rPr>
        <sz val="12"/>
        <rFont val="Arial"/>
        <family val="2"/>
        <charset val="238"/>
      </rPr>
      <t>adding the constraints</t>
    </r>
  </si>
  <si>
    <r>
      <t xml:space="preserve">     -  </t>
    </r>
    <r>
      <rPr>
        <b/>
        <i/>
        <u/>
        <sz val="12"/>
        <color indexed="12"/>
        <rFont val="Arial"/>
        <family val="2"/>
        <charset val="238"/>
      </rPr>
      <t>C</t>
    </r>
    <r>
      <rPr>
        <b/>
        <i/>
        <sz val="12"/>
        <color indexed="12"/>
        <rFont val="Arial"/>
        <family val="2"/>
        <charset val="238"/>
      </rPr>
      <t>hange</t>
    </r>
    <r>
      <rPr>
        <i/>
        <sz val="12"/>
        <rFont val="Arial"/>
        <family val="2"/>
        <charset val="238"/>
      </rPr>
      <t xml:space="preserve"> - </t>
    </r>
    <r>
      <rPr>
        <sz val="12"/>
        <rFont val="Arial"/>
        <family val="2"/>
        <charset val="238"/>
      </rPr>
      <t>changing the constraints</t>
    </r>
  </si>
  <si>
    <r>
      <t xml:space="preserve">     - </t>
    </r>
    <r>
      <rPr>
        <b/>
        <i/>
        <u/>
        <sz val="12"/>
        <color indexed="12"/>
        <rFont val="Arial"/>
        <family val="2"/>
        <charset val="238"/>
      </rPr>
      <t>D</t>
    </r>
    <r>
      <rPr>
        <b/>
        <i/>
        <sz val="12"/>
        <color indexed="12"/>
        <rFont val="Arial"/>
        <family val="2"/>
        <charset val="238"/>
      </rPr>
      <t>elete</t>
    </r>
    <r>
      <rPr>
        <i/>
        <sz val="12"/>
        <rFont val="Arial"/>
        <family val="2"/>
        <charset val="238"/>
      </rPr>
      <t xml:space="preserve">- </t>
    </r>
    <r>
      <rPr>
        <sz val="12"/>
        <rFont val="Arial"/>
        <family val="2"/>
        <charset val="238"/>
      </rPr>
      <t>deleting the constraints</t>
    </r>
  </si>
  <si>
    <t>Window no.1</t>
  </si>
  <si>
    <t>Constraints are set in the following window:</t>
  </si>
  <si>
    <t>Window no.2</t>
  </si>
  <si>
    <r>
      <t>Cell reference</t>
    </r>
    <r>
      <rPr>
        <sz val="12"/>
        <rFont val="Arial"/>
        <family val="2"/>
        <charset val="238"/>
      </rPr>
      <t xml:space="preserve"> field is for left hand side of the constraint</t>
    </r>
  </si>
  <si>
    <t>In the middle part of the window we select relation type</t>
  </si>
  <si>
    <r>
      <t>Constraint</t>
    </r>
    <r>
      <rPr>
        <sz val="12"/>
        <rFont val="Arial"/>
        <family val="2"/>
        <charset val="238"/>
      </rPr>
      <t xml:space="preserve"> field is for right hand side of the constraint</t>
    </r>
  </si>
  <si>
    <r>
      <t xml:space="preserve">Then we select </t>
    </r>
    <r>
      <rPr>
        <b/>
        <i/>
        <sz val="12"/>
        <color indexed="12"/>
        <rFont val="Arial"/>
        <family val="2"/>
        <charset val="238"/>
      </rPr>
      <t>Options</t>
    </r>
    <r>
      <rPr>
        <sz val="10"/>
        <rFont val="Arial"/>
        <family val="2"/>
        <charset val="238"/>
      </rPr>
      <t xml:space="preserve"> button</t>
    </r>
  </si>
  <si>
    <t>In this window we define:</t>
  </si>
  <si>
    <r>
      <t>Assume linear model</t>
    </r>
    <r>
      <rPr>
        <sz val="10"/>
        <rFont val="Arial"/>
        <family val="2"/>
        <charset val="238"/>
      </rPr>
      <t xml:space="preserve"> - i.e. we assume linear model</t>
    </r>
  </si>
  <si>
    <r>
      <t>Assume Non-Negativ</t>
    </r>
    <r>
      <rPr>
        <i/>
        <sz val="12"/>
        <rFont val="Arial"/>
        <family val="2"/>
        <charset val="238"/>
      </rPr>
      <t>e</t>
    </r>
    <r>
      <rPr>
        <sz val="12"/>
        <rFont val="Arial"/>
        <family val="2"/>
        <charset val="238"/>
      </rPr>
      <t xml:space="preserve"> - i.e. we assume non-negative values of all variables</t>
    </r>
  </si>
  <si>
    <r>
      <t>OK</t>
    </r>
    <r>
      <rPr>
        <b/>
        <sz val="12"/>
        <color indexed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button will return us to the previous window where we can press </t>
    </r>
    <r>
      <rPr>
        <b/>
        <i/>
        <sz val="12"/>
        <color indexed="12"/>
        <rFont val="Arial"/>
        <family val="2"/>
        <charset val="238"/>
      </rPr>
      <t>Solve</t>
    </r>
    <r>
      <rPr>
        <i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button to solve the problem.</t>
    </r>
  </si>
  <si>
    <t>F</t>
  </si>
  <si>
    <t>LHS</t>
  </si>
  <si>
    <t>RHS</t>
  </si>
  <si>
    <t>VARIABLES</t>
  </si>
  <si>
    <t>LINEAR PROGRAMING MODEL</t>
  </si>
  <si>
    <t>X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</si>
  <si>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</si>
  <si>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</si>
  <si>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</si>
  <si>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</si>
  <si>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</si>
  <si>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</si>
  <si>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</si>
  <si>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</si>
  <si>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</si>
  <si>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</si>
  <si>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</si>
  <si>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</si>
  <si>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</si>
  <si>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</si>
  <si>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</si>
  <si>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</si>
  <si>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</si>
  <si>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</si>
  <si>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</si>
  <si>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</si>
  <si>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</si>
  <si>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95,0%</t>
  </si>
  <si>
    <t>Upper 95,0%</t>
  </si>
  <si>
    <t>X Variable 1</t>
  </si>
  <si>
    <t>b1</t>
  </si>
  <si>
    <t>b2</t>
  </si>
  <si>
    <t>X Variable 2</t>
  </si>
  <si>
    <t>X Variable 3</t>
  </si>
  <si>
    <t>X Variable 4</t>
  </si>
  <si>
    <t>X Variable 5</t>
  </si>
  <si>
    <t>X1 = real disposable income per capita, $</t>
  </si>
  <si>
    <t>X2 = real retail price of chicken per lb, ¢</t>
  </si>
  <si>
    <t>X3 = real retail price of pork per lb, ¢</t>
  </si>
  <si>
    <t>X4 = real retail price of beef per lb, ¢</t>
  </si>
  <si>
    <t>X5 = composite real price of chicken substitutes per lb, ¢, which is a weighted average of the real retail prices per lb of pork and</t>
  </si>
  <si>
    <t xml:space="preserve"> ++</t>
  </si>
  <si>
    <t xml:space="preserve"> -</t>
  </si>
  <si>
    <t>-</t>
  </si>
  <si>
    <t>LN P</t>
  </si>
  <si>
    <t>LN C</t>
  </si>
  <si>
    <t>LN L</t>
  </si>
  <si>
    <t>highly significant</t>
  </si>
  <si>
    <t xml:space="preserve"> ++ or **</t>
  </si>
  <si>
    <t>&lt; 0,01</t>
  </si>
  <si>
    <t>&lt; 0,05</t>
  </si>
  <si>
    <t xml:space="preserve"> + or *</t>
  </si>
  <si>
    <t>significant</t>
  </si>
  <si>
    <t>Q1</t>
  </si>
  <si>
    <t>Q2</t>
  </si>
  <si>
    <t>Q3</t>
  </si>
  <si>
    <t>Q4</t>
  </si>
  <si>
    <t>Regresia</t>
  </si>
  <si>
    <t>semilogaritmic transformation respectively log-linear model</t>
  </si>
  <si>
    <t>ln Y = ln b0  + x *ln b1 + ln u</t>
  </si>
  <si>
    <r>
      <t>logarithmic</t>
    </r>
    <r>
      <rPr>
        <sz val="10"/>
        <rFont val="Arial"/>
        <family val="2"/>
        <charset val="238"/>
      </rPr>
      <t xml:space="preserve"> transformation of the classical exponential function</t>
    </r>
  </si>
  <si>
    <t>ln Y</t>
  </si>
  <si>
    <t>b0</t>
  </si>
  <si>
    <t>EXP (ln b0)</t>
  </si>
  <si>
    <r>
      <t>at</t>
    </r>
    <r>
      <rPr>
        <sz val="10"/>
        <rFont val="Arial"/>
        <family val="2"/>
        <charset val="238"/>
      </rPr>
      <t xml:space="preserve"> zero time period, expenditure on services are 2414</t>
    </r>
  </si>
  <si>
    <t>%</t>
  </si>
  <si>
    <r>
      <t>quarterly</t>
    </r>
    <r>
      <rPr>
        <sz val="10"/>
        <rFont val="Arial"/>
        <family val="2"/>
        <charset val="238"/>
      </rPr>
      <t xml:space="preserve"> growth rate (+) expenditure on services is 0.74%</t>
    </r>
  </si>
  <si>
    <t>annual growth rate</t>
  </si>
  <si>
    <t>quarterly growth rate</t>
  </si>
  <si>
    <t>realtive change of Y to absolute change of X</t>
  </si>
  <si>
    <t>dummy variables technique for the quantification of qualitative indicators</t>
  </si>
  <si>
    <t>location</t>
  </si>
  <si>
    <t>D1</t>
  </si>
  <si>
    <t>D2</t>
  </si>
  <si>
    <t>y= b0 + b1*D1 + b2*D2 + ui</t>
  </si>
  <si>
    <t>b0 average volume of sales on the street D1=0 D2=0</t>
  </si>
  <si>
    <t xml:space="preserve">b0+b1 average sales volume in the centerlebo D2=0 </t>
  </si>
  <si>
    <t xml:space="preserve">b0+b2 average volume of sales in the shopping area because D1=0 </t>
  </si>
  <si>
    <r>
      <t>coding</t>
    </r>
    <r>
      <rPr>
        <sz val="10"/>
        <rFont val="Arial"/>
        <family val="2"/>
        <charset val="238"/>
      </rPr>
      <t xml:space="preserve"> of dummy variables to 0 if the attribute absent and 1 if it occurs</t>
    </r>
  </si>
  <si>
    <t>Dummy variables</t>
  </si>
  <si>
    <t>b0+b2</t>
  </si>
  <si>
    <r>
      <t>difference</t>
    </r>
    <r>
      <rPr>
        <sz val="10"/>
        <rFont val="Arial"/>
        <family val="2"/>
        <charset val="238"/>
      </rPr>
      <t xml:space="preserve"> between the average volume of sales in the city center opposite the reference category - on the street</t>
    </r>
  </si>
  <si>
    <r>
      <t>average sales volume</t>
    </r>
    <r>
      <rPr>
        <sz val="10"/>
        <rFont val="Arial"/>
        <family val="2"/>
        <charset val="238"/>
      </rPr>
      <t xml:space="preserve"> in the center of town</t>
    </r>
  </si>
  <si>
    <r>
      <t>average sales volume</t>
    </r>
    <r>
      <rPr>
        <sz val="10"/>
        <rFont val="Arial"/>
        <family val="2"/>
        <charset val="238"/>
      </rPr>
      <t xml:space="preserve"> in the shoping center</t>
    </r>
  </si>
  <si>
    <t>b0+b1</t>
  </si>
  <si>
    <r>
      <t>difference</t>
    </r>
    <r>
      <rPr>
        <sz val="10"/>
        <rFont val="Arial"/>
        <family val="2"/>
        <charset val="238"/>
      </rPr>
      <t xml:space="preserve"> between the average volume of sales in the shoping center opposite the reference category - on the street</t>
    </r>
  </si>
  <si>
    <t>D3</t>
  </si>
  <si>
    <t>y= b0 + b1D1 + b2D2 +b3D3 + ui</t>
  </si>
  <si>
    <t>b0 + b1</t>
  </si>
  <si>
    <t>b0 +b2</t>
  </si>
  <si>
    <t>b0 +b3</t>
  </si>
  <si>
    <r>
      <t>average</t>
    </r>
    <r>
      <rPr>
        <sz val="10"/>
        <rFont val="Arial"/>
        <family val="2"/>
        <charset val="238"/>
      </rPr>
      <t xml:space="preserve"> volume of sales in the Q4</t>
    </r>
  </si>
  <si>
    <r>
      <t>average</t>
    </r>
    <r>
      <rPr>
        <sz val="10"/>
        <rFont val="Arial"/>
        <family val="2"/>
        <charset val="238"/>
      </rPr>
      <t xml:space="preserve"> volume of sales in the Q1</t>
    </r>
  </si>
  <si>
    <r>
      <t>average</t>
    </r>
    <r>
      <rPr>
        <sz val="10"/>
        <rFont val="Arial"/>
        <family val="2"/>
        <charset val="238"/>
      </rPr>
      <t xml:space="preserve"> volume of sales in the Q2</t>
    </r>
    <r>
      <rPr>
        <sz val="10"/>
        <rFont val="Arial"/>
        <family val="2"/>
        <charset val="238"/>
      </rPr>
      <t/>
    </r>
  </si>
  <si>
    <r>
      <t>average</t>
    </r>
    <r>
      <rPr>
        <sz val="10"/>
        <rFont val="Arial"/>
        <family val="2"/>
        <charset val="238"/>
      </rPr>
      <t xml:space="preserve"> volume of sales in the Q3</t>
    </r>
    <r>
      <rPr>
        <sz val="10"/>
        <rFont val="Arial"/>
        <family val="2"/>
        <charset val="238"/>
      </rPr>
      <t/>
    </r>
  </si>
  <si>
    <t>Investigate influence of the shop location on the sales volume.</t>
  </si>
  <si>
    <t>Use dummy variables to include seasonality (quarterly) into model of the revenues for the fridge</t>
  </si>
  <si>
    <t>Linear programming model - product mix model</t>
  </si>
  <si>
    <t>reference category - base category</t>
  </si>
  <si>
    <t>average expected sales volume on the street (base category)</t>
  </si>
  <si>
    <t>++</t>
  </si>
  <si>
    <t>+</t>
  </si>
  <si>
    <t>y= b0 + b1D1 + b2D2 + ui</t>
  </si>
  <si>
    <t xml:space="preserve">Find optimal number of farm animals if the farm is capable to produce yearly following </t>
  </si>
  <si>
    <t>quantities of feedstuff:</t>
  </si>
  <si>
    <t>Hay (100 kg)</t>
  </si>
  <si>
    <t>Silage (100 kg)</t>
  </si>
  <si>
    <t>Feed mix (100 kg)</t>
  </si>
  <si>
    <t>Consumption per year and head</t>
  </si>
  <si>
    <t>Milk cows</t>
  </si>
  <si>
    <t>Beef cattle</t>
  </si>
  <si>
    <t>Pigs</t>
  </si>
  <si>
    <t>Profit (1000 Eur)</t>
  </si>
  <si>
    <t>VARIABLES:</t>
  </si>
  <si>
    <t>LP PROBLEM:</t>
  </si>
  <si>
    <t>Hay:</t>
  </si>
  <si>
    <t xml:space="preserve">  4 x1 + 3 x2</t>
  </si>
  <si>
    <t>&lt;=  1200</t>
  </si>
  <si>
    <t>Silage:</t>
  </si>
  <si>
    <t>10 x1 + 5 x2 + 0,5 x3</t>
  </si>
  <si>
    <t>&lt;=  3500</t>
  </si>
  <si>
    <t>Feed mix:</t>
  </si>
  <si>
    <t xml:space="preserve">  3 x1 + 5 x2 + 6 x3</t>
  </si>
  <si>
    <t>&lt;=  5000</t>
  </si>
  <si>
    <t>Objective: max profit:   z=</t>
  </si>
  <si>
    <t xml:space="preserve">  3,5 x1 + 3 x2 + 1,5 x3</t>
  </si>
  <si>
    <t>----&gt;  max</t>
  </si>
  <si>
    <t>[No]</t>
  </si>
  <si>
    <t xml:space="preserve">OF: 0.05*x1 + 0.08*x2 – 4000/30→ max </t>
  </si>
  <si>
    <t xml:space="preserve">x1 &lt;= 8000 </t>
  </si>
  <si>
    <t>x2 &lt;= 5000</t>
  </si>
  <si>
    <t>Fixt. Cost</t>
  </si>
  <si>
    <t>OF:</t>
  </si>
  <si>
    <t>Constrains:</t>
  </si>
  <si>
    <t>Unit income</t>
  </si>
  <si>
    <t>Optimal Solution</t>
  </si>
  <si>
    <t>P1</t>
  </si>
  <si>
    <t>P2</t>
  </si>
  <si>
    <t>Total Profit</t>
  </si>
  <si>
    <t>X1  = the number of product 1 produced per day</t>
  </si>
  <si>
    <t>X2 = the number of product 2 produced per day</t>
  </si>
  <si>
    <r>
      <t>1/10*x1</t>
    </r>
    <r>
      <rPr>
        <b/>
        <i/>
        <sz val="14"/>
        <color rgb="FF676A55"/>
        <rFont val="Franklin Gothic Book"/>
        <family val="2"/>
        <charset val="238"/>
      </rPr>
      <t xml:space="preserve"> </t>
    </r>
    <r>
      <rPr>
        <b/>
        <sz val="14"/>
        <color rgb="FF676A55"/>
        <rFont val="Franklin Gothic Book"/>
        <family val="2"/>
        <charset val="238"/>
      </rPr>
      <t>+ 1/5*x2 &lt;= 10 x 140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</si>
</sst>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0"/>
    <numFmt numFmtId="166" formatCode="0.0000E+00"/>
    <numFmt numFmtId="167" formatCode="0.000"/>
    <numFmt numFmtId="170" formatCode="0.000%"/>
  </numFmts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color indexed="12"/>
      <name val="Arial"/>
      <family val="2"/>
      <charset val="238"/>
    </font>
    <font>
      <b/>
      <i/>
      <u/>
      <sz val="12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shadow/>
      <sz val="14"/>
      <color rgb="FF676A55"/>
      <name val="Franklin Gothic Book"/>
      <family val="2"/>
      <charset val="238"/>
    </font>
    <font>
      <b/>
      <sz val="14"/>
      <name val="Arial"/>
      <family val="2"/>
      <charset val="238"/>
    </font>
    <font>
      <b/>
      <sz val="14"/>
      <color rgb="FF676A55"/>
      <name val="Franklin Gothic Book"/>
      <family val="2"/>
      <charset val="238"/>
    </font>
    <font>
      <b/>
      <i/>
      <sz val="14"/>
      <color rgb="FF676A55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3" fillId="0" borderId="0" xfId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/>
    <xf numFmtId="0" fontId="0" fillId="0" borderId="0" xfId="0" applyBorder="1"/>
    <xf numFmtId="0" fontId="9" fillId="0" borderId="0" xfId="0" applyFont="1"/>
    <xf numFmtId="0" fontId="5" fillId="0" borderId="0" xfId="0" applyFont="1" applyFill="1" applyBorder="1" applyAlignment="1">
      <alignment horizontal="centerContinuous"/>
    </xf>
    <xf numFmtId="165" fontId="10" fillId="0" borderId="0" xfId="0" applyNumberFormat="1" applyFont="1" applyFill="1" applyBorder="1" applyAlignment="1"/>
    <xf numFmtId="167" fontId="6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165" fontId="0" fillId="0" borderId="0" xfId="0" applyNumberFormat="1" applyFill="1" applyBorder="1"/>
    <xf numFmtId="0" fontId="11" fillId="0" borderId="0" xfId="0" applyNumberFormat="1" applyFont="1" applyFill="1" applyBorder="1" applyAlignment="1"/>
    <xf numFmtId="166" fontId="0" fillId="0" borderId="0" xfId="0" applyNumberFormat="1" applyFill="1" applyBorder="1"/>
    <xf numFmtId="0" fontId="0" fillId="0" borderId="0" xfId="0" applyFill="1"/>
    <xf numFmtId="0" fontId="0" fillId="0" borderId="0" xfId="0" quotePrefix="1" applyFill="1" applyBorder="1"/>
    <xf numFmtId="0" fontId="9" fillId="0" borderId="0" xfId="0" applyFont="1" applyFill="1" applyBorder="1"/>
    <xf numFmtId="0" fontId="7" fillId="0" borderId="0" xfId="0" applyFont="1" applyAlignment="1">
      <alignment horizontal="left"/>
    </xf>
    <xf numFmtId="0" fontId="11" fillId="0" borderId="0" xfId="0" applyFont="1" applyFill="1" applyBorder="1"/>
    <xf numFmtId="1" fontId="0" fillId="0" borderId="0" xfId="0" applyNumberFormat="1" applyAlignment="1">
      <alignment horizontal="center"/>
    </xf>
    <xf numFmtId="0" fontId="2" fillId="0" borderId="0" xfId="0" applyFont="1" applyFill="1" applyBorder="1" applyAlignment="1"/>
    <xf numFmtId="0" fontId="7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3" fillId="0" borderId="0" xfId="0" applyFont="1"/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/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0" fontId="0" fillId="0" borderId="0" xfId="0" quotePrefix="1"/>
    <xf numFmtId="0" fontId="14" fillId="0" borderId="5" xfId="0" applyFont="1" applyFill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4" fillId="0" borderId="10" xfId="0" applyFont="1" applyFill="1" applyBorder="1"/>
    <xf numFmtId="0" fontId="14" fillId="0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right"/>
    </xf>
    <xf numFmtId="0" fontId="15" fillId="0" borderId="1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4" xfId="0" quotePrefix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quotePrefix="1" applyFont="1" applyFill="1" applyBorder="1"/>
    <xf numFmtId="0" fontId="14" fillId="0" borderId="0" xfId="0" quotePrefix="1" applyFont="1"/>
    <xf numFmtId="0" fontId="14" fillId="0" borderId="0" xfId="0" quotePrefix="1" applyFont="1" applyAlignment="1">
      <alignment horizontal="center"/>
    </xf>
    <xf numFmtId="0" fontId="17" fillId="0" borderId="0" xfId="0" applyFont="1"/>
    <xf numFmtId="0" fontId="0" fillId="0" borderId="23" xfId="0" applyFill="1" applyBorder="1" applyAlignment="1"/>
    <xf numFmtId="0" fontId="5" fillId="0" borderId="2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Continuous"/>
    </xf>
    <xf numFmtId="0" fontId="20" fillId="0" borderId="0" xfId="0" applyFont="1" applyFill="1" applyBorder="1" applyAlignment="1"/>
    <xf numFmtId="0" fontId="21" fillId="0" borderId="24" xfId="0" applyFont="1" applyFill="1" applyBorder="1" applyAlignment="1">
      <alignment horizontal="center"/>
    </xf>
    <xf numFmtId="0" fontId="20" fillId="0" borderId="23" xfId="0" applyFont="1" applyFill="1" applyBorder="1" applyAlignment="1"/>
    <xf numFmtId="2" fontId="20" fillId="0" borderId="23" xfId="0" applyNumberFormat="1" applyFont="1" applyFill="1" applyBorder="1" applyAlignment="1"/>
    <xf numFmtId="1" fontId="20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7" fillId="0" borderId="23" xfId="0" applyFont="1" applyFill="1" applyBorder="1" applyAlignment="1"/>
    <xf numFmtId="0" fontId="22" fillId="0" borderId="0" xfId="0" applyFont="1" applyFill="1" applyBorder="1" applyAlignment="1"/>
    <xf numFmtId="0" fontId="23" fillId="0" borderId="24" xfId="0" applyFont="1" applyFill="1" applyBorder="1" applyAlignment="1">
      <alignment horizontal="center"/>
    </xf>
    <xf numFmtId="0" fontId="22" fillId="0" borderId="23" xfId="0" applyFont="1" applyFill="1" applyBorder="1" applyAlignment="1"/>
    <xf numFmtId="0" fontId="7" fillId="0" borderId="0" xfId="0" applyFont="1" applyFill="1" applyBorder="1"/>
    <xf numFmtId="10" fontId="0" fillId="0" borderId="0" xfId="0" applyNumberFormat="1"/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6" fillId="2" borderId="0" xfId="0" applyFont="1" applyFill="1" applyBorder="1" applyAlignment="1"/>
    <xf numFmtId="0" fontId="6" fillId="2" borderId="23" xfId="0" applyFont="1" applyFill="1" applyBorder="1" applyAlignment="1"/>
    <xf numFmtId="170" fontId="6" fillId="0" borderId="0" xfId="2" applyNumberFormat="1" applyFont="1"/>
    <xf numFmtId="10" fontId="6" fillId="0" borderId="0" xfId="2" applyNumberFormat="1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0" fillId="0" borderId="0" xfId="2" applyFont="1"/>
    <xf numFmtId="0" fontId="7" fillId="0" borderId="0" xfId="0" applyFont="1" applyBorder="1"/>
    <xf numFmtId="0" fontId="26" fillId="0" borderId="0" xfId="0" applyFont="1" applyAlignment="1">
      <alignment horizontal="center"/>
    </xf>
    <xf numFmtId="0" fontId="1" fillId="0" borderId="0" xfId="0" applyFont="1"/>
    <xf numFmtId="0" fontId="2" fillId="0" borderId="23" xfId="0" applyFont="1" applyFill="1" applyBorder="1" applyAlignment="1"/>
    <xf numFmtId="0" fontId="24" fillId="0" borderId="0" xfId="0" quotePrefix="1" applyFont="1" applyAlignment="1">
      <alignment horizontal="center"/>
    </xf>
    <xf numFmtId="0" fontId="0" fillId="0" borderId="10" xfId="0" applyBorder="1"/>
    <xf numFmtId="0" fontId="0" fillId="0" borderId="25" xfId="0" applyBorder="1" applyAlignment="1">
      <alignment horizontal="center"/>
    </xf>
    <xf numFmtId="0" fontId="0" fillId="0" borderId="14" xfId="0" applyBorder="1"/>
    <xf numFmtId="0" fontId="0" fillId="0" borderId="5" xfId="0" applyBorder="1"/>
    <xf numFmtId="165" fontId="0" fillId="0" borderId="5" xfId="0" applyNumberFormat="1" applyBorder="1" applyAlignment="1">
      <alignment horizontal="center"/>
    </xf>
    <xf numFmtId="165" fontId="0" fillId="0" borderId="5" xfId="0" quotePrefix="1" applyNumberFormat="1" applyBorder="1" applyAlignment="1">
      <alignment horizontal="center"/>
    </xf>
    <xf numFmtId="165" fontId="14" fillId="0" borderId="12" xfId="0" applyNumberFormat="1" applyFont="1" applyFill="1" applyBorder="1" applyAlignment="1">
      <alignment horizontal="right"/>
    </xf>
    <xf numFmtId="165" fontId="14" fillId="0" borderId="5" xfId="0" applyNumberFormat="1" applyFont="1" applyFill="1" applyBorder="1"/>
    <xf numFmtId="1" fontId="14" fillId="2" borderId="5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readingOrder="1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 readingOrder="1"/>
    </xf>
    <xf numFmtId="1" fontId="15" fillId="0" borderId="13" xfId="0" applyNumberFormat="1" applyFont="1" applyFill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3">
    <cellStyle name="Normal_MNS" xfId="1"/>
    <cellStyle name="Normálne" xfId="0" builtinId="0"/>
    <cellStyle name="Percentá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75</xdr:row>
      <xdr:rowOff>9525</xdr:rowOff>
    </xdr:from>
    <xdr:to>
      <xdr:col>4</xdr:col>
      <xdr:colOff>819150</xdr:colOff>
      <xdr:row>81</xdr:row>
      <xdr:rowOff>104775</xdr:rowOff>
    </xdr:to>
    <xdr:pic>
      <xdr:nvPicPr>
        <xdr:cNvPr id="72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3249275"/>
          <a:ext cx="2552700" cy="1104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4</xdr:col>
      <xdr:colOff>666750</xdr:colOff>
      <xdr:row>105</xdr:row>
      <xdr:rowOff>152400</xdr:rowOff>
    </xdr:to>
    <xdr:pic>
      <xdr:nvPicPr>
        <xdr:cNvPr id="72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09825" y="15630525"/>
          <a:ext cx="2438400" cy="2771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723900</xdr:colOff>
      <xdr:row>58</xdr:row>
      <xdr:rowOff>171450</xdr:rowOff>
    </xdr:from>
    <xdr:to>
      <xdr:col>16</xdr:col>
      <xdr:colOff>276225</xdr:colOff>
      <xdr:row>93</xdr:row>
      <xdr:rowOff>9525</xdr:rowOff>
    </xdr:to>
    <xdr:pic>
      <xdr:nvPicPr>
        <xdr:cNvPr id="72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53275" y="10610850"/>
          <a:ext cx="4543425" cy="567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89</xdr:row>
      <xdr:rowOff>123825</xdr:rowOff>
    </xdr:from>
    <xdr:to>
      <xdr:col>15</xdr:col>
      <xdr:colOff>390525</xdr:colOff>
      <xdr:row>120</xdr:row>
      <xdr:rowOff>66675</xdr:rowOff>
    </xdr:to>
    <xdr:pic>
      <xdr:nvPicPr>
        <xdr:cNvPr id="72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72475" y="15754350"/>
          <a:ext cx="2828925" cy="505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59</xdr:row>
          <xdr:rowOff>28575</xdr:rowOff>
        </xdr:from>
        <xdr:to>
          <xdr:col>8</xdr:col>
          <xdr:colOff>95250</xdr:colOff>
          <xdr:row>73</xdr:row>
          <xdr:rowOff>104775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etrics/2013/Lecture5/Exercise5_sol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-log (1)"/>
      <sheetName val="log-log(2)"/>
      <sheetName val="log-lin"/>
    </sheetNames>
    <sheetDataSet>
      <sheetData sheetId="0" refreshError="1"/>
      <sheetData sheetId="1">
        <row r="38">
          <cell r="B38">
            <v>6.2225762680713688</v>
          </cell>
        </row>
      </sheetData>
      <sheetData sheetId="2">
        <row r="5">
          <cell r="C5">
            <v>2445.3000000000002</v>
          </cell>
        </row>
        <row r="6">
          <cell r="C6">
            <v>2455.9</v>
          </cell>
        </row>
        <row r="7">
          <cell r="C7">
            <v>2480</v>
          </cell>
        </row>
        <row r="8">
          <cell r="C8">
            <v>2494.4</v>
          </cell>
        </row>
        <row r="9">
          <cell r="C9">
            <v>2510.9</v>
          </cell>
        </row>
        <row r="10">
          <cell r="C10">
            <v>2531.4</v>
          </cell>
        </row>
        <row r="11">
          <cell r="C11">
            <v>2543.8000000000002</v>
          </cell>
        </row>
        <row r="12">
          <cell r="C12">
            <v>2555.9</v>
          </cell>
        </row>
        <row r="13">
          <cell r="C13">
            <v>2570.4</v>
          </cell>
        </row>
        <row r="14">
          <cell r="C14">
            <v>2594.8000000000002</v>
          </cell>
        </row>
        <row r="15">
          <cell r="C15">
            <v>2610.3000000000002</v>
          </cell>
        </row>
        <row r="16">
          <cell r="C16">
            <v>2622.9</v>
          </cell>
        </row>
        <row r="17">
          <cell r="C17">
            <v>2648.5</v>
          </cell>
        </row>
        <row r="18">
          <cell r="C18">
            <v>2668.4</v>
          </cell>
        </row>
        <row r="19">
          <cell r="C19">
            <v>2688.1</v>
          </cell>
        </row>
        <row r="20">
          <cell r="C20">
            <v>2701.7</v>
          </cell>
        </row>
        <row r="21">
          <cell r="C21">
            <v>2722.1</v>
          </cell>
        </row>
        <row r="22">
          <cell r="C22">
            <v>2743.6</v>
          </cell>
        </row>
        <row r="23">
          <cell r="C23">
            <v>2775.4</v>
          </cell>
        </row>
        <row r="24">
          <cell r="C24">
            <v>2804.8</v>
          </cell>
        </row>
        <row r="25">
          <cell r="C25">
            <v>2829.3</v>
          </cell>
        </row>
        <row r="26">
          <cell r="C26">
            <v>2866.8</v>
          </cell>
        </row>
        <row r="27">
          <cell r="C27">
            <v>2904.8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zoomScale="90" zoomScaleNormal="90" workbookViewId="0">
      <selection sqref="A1:E4"/>
    </sheetView>
  </sheetViews>
  <sheetFormatPr defaultRowHeight="12.75" x14ac:dyDescent="0.2"/>
  <cols>
    <col min="1" max="1" width="17.42578125" customWidth="1"/>
    <col min="2" max="2" width="12.42578125" bestFit="1" customWidth="1"/>
    <col min="3" max="3" width="14.140625" customWidth="1"/>
    <col min="4" max="4" width="18.5703125" customWidth="1"/>
    <col min="5" max="5" width="13.5703125" bestFit="1" customWidth="1"/>
    <col min="6" max="6" width="15.42578125" customWidth="1"/>
    <col min="7" max="7" width="11.28515625" customWidth="1"/>
    <col min="8" max="8" width="12.140625" customWidth="1"/>
    <col min="9" max="9" width="12.5703125" customWidth="1"/>
    <col min="10" max="10" width="10.28515625" customWidth="1"/>
  </cols>
  <sheetData>
    <row r="1" spans="1:5" x14ac:dyDescent="0.2">
      <c r="A1" s="119" t="s">
        <v>5</v>
      </c>
      <c r="B1" s="120"/>
      <c r="C1" s="120"/>
      <c r="D1" s="120"/>
      <c r="E1" s="121"/>
    </row>
    <row r="2" spans="1:5" x14ac:dyDescent="0.2">
      <c r="A2" s="122"/>
      <c r="B2" s="123"/>
      <c r="C2" s="123"/>
      <c r="D2" s="123"/>
      <c r="E2" s="124"/>
    </row>
    <row r="3" spans="1:5" x14ac:dyDescent="0.2">
      <c r="A3" s="122"/>
      <c r="B3" s="123"/>
      <c r="C3" s="123"/>
      <c r="D3" s="123"/>
      <c r="E3" s="124"/>
    </row>
    <row r="4" spans="1:5" ht="21.75" customHeight="1" x14ac:dyDescent="0.2">
      <c r="A4" s="125"/>
      <c r="B4" s="126"/>
      <c r="C4" s="126"/>
      <c r="D4" s="126"/>
      <c r="E4" s="127"/>
    </row>
    <row r="6" spans="1:5" x14ac:dyDescent="0.2">
      <c r="A6" s="1" t="s">
        <v>2</v>
      </c>
      <c r="B6" t="s">
        <v>0</v>
      </c>
    </row>
    <row r="7" spans="1:5" x14ac:dyDescent="0.2">
      <c r="C7" s="10" t="s">
        <v>112</v>
      </c>
      <c r="D7" s="10" t="s">
        <v>14</v>
      </c>
    </row>
    <row r="8" spans="1:5" ht="38.25" x14ac:dyDescent="0.2">
      <c r="B8" s="10" t="s">
        <v>1</v>
      </c>
      <c r="C8" s="10" t="s">
        <v>6</v>
      </c>
      <c r="D8" s="33" t="s">
        <v>3</v>
      </c>
      <c r="E8" s="9" t="s">
        <v>4</v>
      </c>
    </row>
    <row r="9" spans="1:5" x14ac:dyDescent="0.2">
      <c r="A9">
        <v>1</v>
      </c>
      <c r="B9" s="8">
        <v>1990</v>
      </c>
      <c r="C9" s="8">
        <v>4620.3</v>
      </c>
      <c r="D9" s="8">
        <v>3081.5</v>
      </c>
    </row>
    <row r="10" spans="1:5" x14ac:dyDescent="0.2">
      <c r="A10">
        <v>2</v>
      </c>
      <c r="B10" s="8">
        <v>1991</v>
      </c>
      <c r="C10" s="8">
        <v>4803.7</v>
      </c>
      <c r="D10" s="8">
        <v>3240.6</v>
      </c>
    </row>
    <row r="11" spans="1:5" x14ac:dyDescent="0.2">
      <c r="A11">
        <v>3</v>
      </c>
      <c r="B11" s="8">
        <v>1992</v>
      </c>
      <c r="C11" s="8">
        <v>5140.1000000000004</v>
      </c>
      <c r="D11" s="8">
        <v>3407.6</v>
      </c>
    </row>
    <row r="12" spans="1:5" x14ac:dyDescent="0.2">
      <c r="A12">
        <v>4</v>
      </c>
      <c r="B12" s="8">
        <v>1993</v>
      </c>
      <c r="C12" s="8">
        <v>5323.5</v>
      </c>
      <c r="D12" s="8">
        <v>3566.5</v>
      </c>
    </row>
    <row r="13" spans="1:5" x14ac:dyDescent="0.2">
      <c r="A13">
        <v>5</v>
      </c>
      <c r="B13" s="8">
        <v>1994</v>
      </c>
      <c r="C13" s="8">
        <v>5487.7</v>
      </c>
      <c r="D13" s="8">
        <v>3708.7</v>
      </c>
    </row>
    <row r="14" spans="1:5" x14ac:dyDescent="0.2">
      <c r="A14">
        <v>6</v>
      </c>
      <c r="B14" s="8">
        <v>1995</v>
      </c>
      <c r="C14" s="8">
        <v>5649.5</v>
      </c>
      <c r="D14" s="8">
        <v>3822.3</v>
      </c>
    </row>
    <row r="15" spans="1:5" x14ac:dyDescent="0.2">
      <c r="A15">
        <v>7</v>
      </c>
      <c r="B15" s="8">
        <v>1996</v>
      </c>
      <c r="C15" s="8">
        <v>5865.2</v>
      </c>
      <c r="D15" s="8">
        <v>3972.7</v>
      </c>
    </row>
    <row r="16" spans="1:5" x14ac:dyDescent="0.2">
      <c r="A16">
        <v>8</v>
      </c>
      <c r="B16" s="8">
        <v>1997</v>
      </c>
      <c r="C16" s="8">
        <v>6062</v>
      </c>
      <c r="D16" s="8">
        <v>4064.6</v>
      </c>
    </row>
    <row r="17" spans="1:25" x14ac:dyDescent="0.2">
      <c r="A17">
        <v>9</v>
      </c>
      <c r="B17" s="8">
        <v>1998</v>
      </c>
      <c r="C17" s="8">
        <v>6136.3</v>
      </c>
      <c r="D17" s="8">
        <v>4132.2</v>
      </c>
    </row>
    <row r="18" spans="1:25" x14ac:dyDescent="0.2">
      <c r="A18">
        <v>10</v>
      </c>
      <c r="B18" s="8">
        <v>1999</v>
      </c>
      <c r="C18" s="8">
        <v>6079.4</v>
      </c>
      <c r="D18" s="8">
        <v>4105.8</v>
      </c>
    </row>
    <row r="19" spans="1:25" x14ac:dyDescent="0.2">
      <c r="A19">
        <v>11</v>
      </c>
      <c r="B19" s="8">
        <v>2000</v>
      </c>
      <c r="C19" s="8">
        <v>6244.4</v>
      </c>
      <c r="D19" s="8">
        <v>4219.8</v>
      </c>
    </row>
    <row r="20" spans="1:25" x14ac:dyDescent="0.2">
      <c r="A20">
        <v>12</v>
      </c>
      <c r="B20" s="8">
        <v>2001</v>
      </c>
      <c r="C20" s="8">
        <v>6389.6</v>
      </c>
      <c r="D20" s="8">
        <v>4343.6000000000004</v>
      </c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25" x14ac:dyDescent="0.2">
      <c r="A21">
        <v>13</v>
      </c>
      <c r="B21" s="8">
        <v>2002</v>
      </c>
      <c r="C21" s="8">
        <v>6610.7</v>
      </c>
      <c r="D21" s="8">
        <v>4486</v>
      </c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25" x14ac:dyDescent="0.2">
      <c r="A22">
        <v>14</v>
      </c>
      <c r="B22" s="8">
        <v>2003</v>
      </c>
      <c r="C22" s="8">
        <v>6742.1</v>
      </c>
      <c r="D22" s="8">
        <v>4595.3</v>
      </c>
      <c r="G22" s="2"/>
      <c r="H22" s="2"/>
      <c r="I22" s="2"/>
      <c r="J22" s="2"/>
      <c r="K22" s="2"/>
      <c r="L22" s="2"/>
      <c r="M22" s="2"/>
      <c r="N22" s="2"/>
      <c r="O22" s="2"/>
      <c r="P22" s="2"/>
      <c r="V22" s="4"/>
      <c r="W22" s="4"/>
      <c r="X22" s="4"/>
      <c r="Y22" s="4"/>
    </row>
    <row r="23" spans="1:25" x14ac:dyDescent="0.2">
      <c r="A23">
        <v>15</v>
      </c>
      <c r="B23" s="8">
        <v>2004</v>
      </c>
      <c r="C23" s="8">
        <v>6928.4</v>
      </c>
      <c r="D23" s="8">
        <v>4714.1000000000004</v>
      </c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25" x14ac:dyDescent="0.2"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25" x14ac:dyDescent="0.2">
      <c r="A25" t="s">
        <v>113</v>
      </c>
      <c r="J25" s="2"/>
      <c r="K25" s="2"/>
      <c r="L25" s="2"/>
      <c r="M25" s="2"/>
      <c r="N25" s="2"/>
      <c r="O25" s="2"/>
      <c r="P25" s="2"/>
    </row>
    <row r="26" spans="1:25" ht="13.5" thickBot="1" x14ac:dyDescent="0.25">
      <c r="J26" s="2"/>
      <c r="K26" s="2"/>
      <c r="L26" s="2"/>
      <c r="M26" s="2"/>
      <c r="N26" s="2"/>
      <c r="O26" s="2"/>
      <c r="P26" s="2"/>
    </row>
    <row r="27" spans="1:25" x14ac:dyDescent="0.2">
      <c r="A27" s="72" t="s">
        <v>114</v>
      </c>
      <c r="B27" s="72"/>
      <c r="J27" s="2"/>
      <c r="K27" s="2"/>
      <c r="L27" s="2"/>
      <c r="M27" s="2"/>
      <c r="N27" s="2"/>
      <c r="O27" s="2"/>
      <c r="P27" s="2"/>
    </row>
    <row r="28" spans="1:25" x14ac:dyDescent="0.2">
      <c r="A28" s="73" t="s">
        <v>115</v>
      </c>
      <c r="B28" s="73">
        <v>0.99920287285449849</v>
      </c>
      <c r="J28" s="2"/>
      <c r="K28" s="2"/>
      <c r="L28" s="2"/>
      <c r="M28" s="2"/>
      <c r="N28" s="2"/>
      <c r="O28" s="2"/>
      <c r="P28" s="2"/>
    </row>
    <row r="29" spans="1:25" x14ac:dyDescent="0.2">
      <c r="A29" s="73" t="s">
        <v>116</v>
      </c>
      <c r="B29" s="73">
        <v>0.99840638112068303</v>
      </c>
      <c r="J29" s="2"/>
      <c r="K29" s="2"/>
      <c r="L29" s="2"/>
      <c r="M29" s="2"/>
      <c r="N29" s="2"/>
      <c r="O29" s="2"/>
      <c r="P29" s="2"/>
    </row>
    <row r="30" spans="1:25" x14ac:dyDescent="0.2">
      <c r="A30" s="5" t="s">
        <v>117</v>
      </c>
      <c r="B30" s="5">
        <v>0.99828379505304332</v>
      </c>
      <c r="J30" s="2"/>
      <c r="K30" s="2"/>
      <c r="L30" s="2"/>
      <c r="M30" s="2"/>
      <c r="N30" s="2"/>
      <c r="O30" s="2"/>
      <c r="P30" s="2"/>
    </row>
    <row r="31" spans="1:25" x14ac:dyDescent="0.2">
      <c r="A31" s="5" t="s">
        <v>118</v>
      </c>
      <c r="B31" s="5">
        <v>20.285253459900552</v>
      </c>
      <c r="J31" s="2"/>
      <c r="K31" s="2"/>
      <c r="L31" s="2"/>
      <c r="M31" s="2"/>
      <c r="N31" s="2"/>
      <c r="O31" s="2"/>
      <c r="P31" s="2"/>
    </row>
    <row r="32" spans="1:25" ht="13.5" thickBot="1" x14ac:dyDescent="0.25">
      <c r="A32" s="70" t="s">
        <v>119</v>
      </c>
      <c r="B32" s="70">
        <v>15</v>
      </c>
      <c r="J32" s="2"/>
      <c r="K32" s="2"/>
      <c r="L32" s="2"/>
      <c r="M32" s="2"/>
      <c r="N32" s="2"/>
      <c r="O32" s="2"/>
      <c r="P32" s="2"/>
    </row>
    <row r="33" spans="1:11" x14ac:dyDescent="0.2">
      <c r="J33" s="2"/>
      <c r="K33" s="2"/>
    </row>
    <row r="34" spans="1:11" ht="13.5" thickBot="1" x14ac:dyDescent="0.25">
      <c r="A34" t="s">
        <v>120</v>
      </c>
      <c r="J34" s="2"/>
      <c r="K34" s="2"/>
    </row>
    <row r="35" spans="1:11" x14ac:dyDescent="0.2">
      <c r="A35" s="71"/>
      <c r="B35" s="71" t="s">
        <v>125</v>
      </c>
      <c r="C35" s="71" t="s">
        <v>126</v>
      </c>
      <c r="D35" s="71" t="s">
        <v>127</v>
      </c>
      <c r="E35" s="71" t="s">
        <v>107</v>
      </c>
      <c r="F35" s="74" t="s">
        <v>128</v>
      </c>
      <c r="J35" s="2"/>
      <c r="K35" s="2"/>
    </row>
    <row r="36" spans="1:11" x14ac:dyDescent="0.2">
      <c r="A36" s="5" t="s">
        <v>121</v>
      </c>
      <c r="B36" s="5">
        <v>1</v>
      </c>
      <c r="C36" s="5">
        <v>3351406.5277302135</v>
      </c>
      <c r="D36" s="5">
        <v>3351406.5277302135</v>
      </c>
      <c r="E36" s="5">
        <v>8144.5338801031221</v>
      </c>
      <c r="F36" s="73">
        <v>1.4204432916554562E-19</v>
      </c>
      <c r="J36" s="2"/>
      <c r="K36" s="2"/>
    </row>
    <row r="37" spans="1:11" x14ac:dyDescent="0.2">
      <c r="A37" s="5" t="s">
        <v>122</v>
      </c>
      <c r="B37" s="5">
        <v>13</v>
      </c>
      <c r="C37" s="5">
        <v>5349.3896031212944</v>
      </c>
      <c r="D37" s="5">
        <v>411.49150793240727</v>
      </c>
      <c r="E37" s="5"/>
      <c r="F37" s="5"/>
      <c r="J37" s="2"/>
      <c r="K37" s="2"/>
    </row>
    <row r="38" spans="1:11" ht="13.5" thickBot="1" x14ac:dyDescent="0.25">
      <c r="A38" s="70" t="s">
        <v>123</v>
      </c>
      <c r="B38" s="70">
        <v>14</v>
      </c>
      <c r="C38" s="70">
        <v>3356755.9173333347</v>
      </c>
      <c r="D38" s="70"/>
      <c r="E38" s="70"/>
      <c r="F38" s="70"/>
      <c r="J38" s="2"/>
      <c r="K38" s="2"/>
    </row>
    <row r="39" spans="1:11" ht="13.5" thickBot="1" x14ac:dyDescent="0.25">
      <c r="J39" s="2"/>
      <c r="K39" s="2"/>
    </row>
    <row r="40" spans="1:11" x14ac:dyDescent="0.2">
      <c r="A40" s="71"/>
      <c r="B40" s="74" t="s">
        <v>129</v>
      </c>
      <c r="C40" s="71" t="s">
        <v>118</v>
      </c>
      <c r="D40" s="71" t="s">
        <v>130</v>
      </c>
      <c r="E40" s="74" t="s">
        <v>131</v>
      </c>
      <c r="F40" s="71" t="s">
        <v>132</v>
      </c>
      <c r="G40" s="71" t="s">
        <v>133</v>
      </c>
      <c r="H40" s="71" t="s">
        <v>134</v>
      </c>
      <c r="I40" s="71" t="s">
        <v>135</v>
      </c>
      <c r="J40" s="2"/>
      <c r="K40" s="2"/>
    </row>
    <row r="41" spans="1:11" x14ac:dyDescent="0.2">
      <c r="A41" s="78" t="s">
        <v>137</v>
      </c>
      <c r="B41" s="77">
        <v>-184.07799523287031</v>
      </c>
      <c r="C41" s="5">
        <v>46.261984813186359</v>
      </c>
      <c r="D41" s="5">
        <v>-3.9790336704360625</v>
      </c>
      <c r="E41" s="73">
        <v>1.5729992526038654E-3</v>
      </c>
      <c r="F41" s="5">
        <v>-284.02093720903582</v>
      </c>
      <c r="G41" s="5">
        <v>-84.135053256704779</v>
      </c>
      <c r="H41" s="5">
        <v>-284.02093720903582</v>
      </c>
      <c r="I41" s="5">
        <v>-84.135053256704779</v>
      </c>
      <c r="J41" s="2"/>
      <c r="K41" s="2"/>
    </row>
    <row r="42" spans="1:11" ht="13.5" thickBot="1" x14ac:dyDescent="0.25">
      <c r="A42" s="79" t="s">
        <v>138</v>
      </c>
      <c r="B42" s="76">
        <v>0.70640805341891622</v>
      </c>
      <c r="C42" s="70">
        <v>7.827490057703031E-3</v>
      </c>
      <c r="D42" s="70">
        <v>90.247071310392812</v>
      </c>
      <c r="E42" s="75">
        <v>1.4204432916554461E-19</v>
      </c>
      <c r="F42" s="70">
        <v>0.68949778923948046</v>
      </c>
      <c r="G42" s="70">
        <v>0.72331831759835197</v>
      </c>
      <c r="H42" s="70">
        <v>0.68949778923948046</v>
      </c>
      <c r="I42" s="70">
        <v>0.72331831759835197</v>
      </c>
      <c r="J42" s="2"/>
      <c r="K42" s="2"/>
    </row>
    <row r="43" spans="1:11" x14ac:dyDescent="0.2">
      <c r="J43" s="2"/>
      <c r="K43" s="2"/>
    </row>
    <row r="44" spans="1:11" x14ac:dyDescent="0.2">
      <c r="J44" s="2"/>
      <c r="K44" s="2"/>
    </row>
    <row r="45" spans="1:11" x14ac:dyDescent="0.2">
      <c r="J45" s="6"/>
      <c r="K45" s="2"/>
    </row>
    <row r="46" spans="1:11" x14ac:dyDescent="0.2">
      <c r="A46" s="5"/>
      <c r="B46" s="5"/>
      <c r="C46" s="5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5"/>
      <c r="B47" s="5"/>
      <c r="C47" s="5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5"/>
      <c r="B48" s="5"/>
      <c r="C48" s="5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5"/>
      <c r="B49" s="5"/>
      <c r="C49" s="5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5"/>
      <c r="B50" s="5"/>
      <c r="C50" s="5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5"/>
      <c r="B51" s="5"/>
      <c r="C51" s="5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5"/>
      <c r="B52" s="5"/>
      <c r="C52" s="5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5"/>
      <c r="B53" s="5"/>
      <c r="C53" s="5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5"/>
      <c r="B54" s="5"/>
      <c r="C54" s="5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5"/>
      <c r="B55" s="5"/>
      <c r="C55" s="5"/>
      <c r="D55" s="2"/>
      <c r="E55" s="2"/>
      <c r="F55" s="2"/>
      <c r="G55" s="2"/>
      <c r="H55" s="2"/>
      <c r="I55" s="2"/>
      <c r="J55" s="2"/>
      <c r="K55" s="2"/>
    </row>
    <row r="56" spans="1:11" x14ac:dyDescent="0.2">
      <c r="A56" s="5"/>
      <c r="B56" s="5"/>
      <c r="C56" s="5"/>
      <c r="D56" s="2"/>
      <c r="E56" s="2"/>
      <c r="F56" s="2"/>
      <c r="G56" s="2"/>
      <c r="H56" s="2"/>
      <c r="I56" s="2"/>
      <c r="J56" s="2"/>
      <c r="K56" s="2"/>
    </row>
    <row r="57" spans="1:11" x14ac:dyDescent="0.2">
      <c r="A57" s="5"/>
      <c r="B57" s="5"/>
      <c r="C57" s="5"/>
      <c r="D57" s="2"/>
      <c r="E57" s="2"/>
      <c r="F57" s="2"/>
      <c r="G57" s="2"/>
      <c r="H57" s="2"/>
      <c r="I57" s="2"/>
      <c r="J57" s="2"/>
      <c r="K57" s="2"/>
    </row>
    <row r="58" spans="1:11" x14ac:dyDescent="0.2">
      <c r="A58" s="5"/>
      <c r="B58" s="5"/>
      <c r="C58" s="5"/>
      <c r="D58" s="2"/>
      <c r="E58" s="2"/>
      <c r="F58" s="2"/>
      <c r="G58" s="2"/>
      <c r="H58" s="2"/>
      <c r="I58" s="2"/>
      <c r="J58" s="2"/>
      <c r="K58" s="2"/>
    </row>
    <row r="59" spans="1:11" x14ac:dyDescent="0.2">
      <c r="A59" s="5"/>
      <c r="B59" s="5"/>
      <c r="C59" s="5"/>
      <c r="D59" s="2"/>
      <c r="E59" s="2"/>
      <c r="F59" s="2"/>
      <c r="G59" s="2"/>
      <c r="H59" s="2"/>
      <c r="I59" s="2"/>
      <c r="J59" s="2"/>
      <c r="K59" s="2"/>
    </row>
    <row r="60" spans="1:11" x14ac:dyDescent="0.2">
      <c r="A60" s="5"/>
      <c r="B60" s="5"/>
      <c r="C60" s="5"/>
      <c r="D60" s="2"/>
      <c r="E60" s="2"/>
      <c r="F60" s="2"/>
      <c r="G60" s="2"/>
      <c r="H60" s="2"/>
      <c r="I60" s="2"/>
      <c r="J60" s="2"/>
      <c r="K60" s="2"/>
    </row>
    <row r="61" spans="1:1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3" spans="1:11" x14ac:dyDescent="0.2">
      <c r="A63" s="7"/>
      <c r="B63" s="7"/>
    </row>
    <row r="64" spans="1:11" x14ac:dyDescent="0.2">
      <c r="A64" s="7"/>
      <c r="B64" s="7"/>
    </row>
    <row r="66" spans="1:5" x14ac:dyDescent="0.2">
      <c r="A66" s="7"/>
      <c r="B66" s="7"/>
      <c r="D66" s="7"/>
      <c r="E66" s="7"/>
    </row>
    <row r="68" spans="1:5" x14ac:dyDescent="0.2">
      <c r="A68" s="7"/>
      <c r="D68" s="7"/>
      <c r="E68" s="7"/>
    </row>
    <row r="69" spans="1:5" x14ac:dyDescent="0.2">
      <c r="A69" s="7"/>
      <c r="D69" s="7"/>
      <c r="E69" s="7"/>
    </row>
  </sheetData>
  <mergeCells count="1">
    <mergeCell ref="A1:E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1"/>
  <sheetViews>
    <sheetView zoomScale="90" zoomScaleNormal="90" workbookViewId="0"/>
  </sheetViews>
  <sheetFormatPr defaultRowHeight="12.75" x14ac:dyDescent="0.2"/>
  <cols>
    <col min="1" max="1" width="15.85546875" customWidth="1"/>
    <col min="2" max="2" width="10.5703125" customWidth="1"/>
    <col min="3" max="3" width="12" customWidth="1"/>
    <col min="4" max="4" width="13.5703125" customWidth="1"/>
    <col min="5" max="5" width="9.28515625" bestFit="1" customWidth="1"/>
    <col min="6" max="6" width="14" customWidth="1"/>
    <col min="10" max="10" width="11.140625" customWidth="1"/>
    <col min="11" max="11" width="9.28515625" bestFit="1" customWidth="1"/>
    <col min="12" max="12" width="13.140625" bestFit="1" customWidth="1"/>
    <col min="13" max="16" width="9.28515625" bestFit="1" customWidth="1"/>
  </cols>
  <sheetData>
    <row r="1" spans="1:9" x14ac:dyDescent="0.2">
      <c r="A1" s="1" t="s">
        <v>7</v>
      </c>
      <c r="B1" s="1" t="s">
        <v>8</v>
      </c>
    </row>
    <row r="2" spans="1:9" x14ac:dyDescent="0.2">
      <c r="A2" s="1"/>
      <c r="B2" s="9"/>
    </row>
    <row r="3" spans="1:9" x14ac:dyDescent="0.2">
      <c r="A3" s="1" t="s">
        <v>9</v>
      </c>
    </row>
    <row r="4" spans="1:9" x14ac:dyDescent="0.2">
      <c r="B4" s="9" t="s">
        <v>10</v>
      </c>
      <c r="E4" s="1"/>
      <c r="F4" s="1"/>
      <c r="G4" s="1"/>
    </row>
    <row r="5" spans="1:9" x14ac:dyDescent="0.2">
      <c r="B5" s="9" t="s">
        <v>11</v>
      </c>
    </row>
    <row r="6" spans="1:9" x14ac:dyDescent="0.2">
      <c r="B6" s="9" t="s">
        <v>143</v>
      </c>
    </row>
    <row r="7" spans="1:9" x14ac:dyDescent="0.2">
      <c r="B7" s="9" t="s">
        <v>144</v>
      </c>
    </row>
    <row r="8" spans="1:9" x14ac:dyDescent="0.2">
      <c r="B8" s="9" t="s">
        <v>145</v>
      </c>
      <c r="E8" s="10"/>
      <c r="F8" s="10"/>
      <c r="G8" s="10"/>
      <c r="H8" s="10"/>
      <c r="I8" s="10"/>
    </row>
    <row r="9" spans="1:9" x14ac:dyDescent="0.2">
      <c r="B9" s="9" t="s">
        <v>146</v>
      </c>
    </row>
    <row r="10" spans="1:9" x14ac:dyDescent="0.2">
      <c r="B10" s="9" t="s">
        <v>147</v>
      </c>
    </row>
    <row r="11" spans="1:9" x14ac:dyDescent="0.2">
      <c r="B11" s="9" t="s">
        <v>12</v>
      </c>
    </row>
    <row r="12" spans="1:9" x14ac:dyDescent="0.2">
      <c r="B12" s="1"/>
      <c r="C12" s="1"/>
      <c r="D12" s="1"/>
    </row>
    <row r="14" spans="1:9" x14ac:dyDescent="0.2">
      <c r="A14" s="1" t="s">
        <v>13</v>
      </c>
      <c r="B14" t="s">
        <v>0</v>
      </c>
    </row>
    <row r="16" spans="1:9" x14ac:dyDescent="0.2">
      <c r="C16" s="1"/>
    </row>
    <row r="17" spans="1:10" x14ac:dyDescent="0.2">
      <c r="B17" s="10" t="s">
        <v>1</v>
      </c>
      <c r="C17" s="10" t="s">
        <v>14</v>
      </c>
      <c r="D17" s="10" t="s">
        <v>15</v>
      </c>
      <c r="E17" s="10" t="s">
        <v>16</v>
      </c>
      <c r="F17" s="10" t="s">
        <v>17</v>
      </c>
      <c r="G17" s="10" t="s">
        <v>18</v>
      </c>
      <c r="H17" s="10" t="s">
        <v>19</v>
      </c>
    </row>
    <row r="18" spans="1:10" x14ac:dyDescent="0.2">
      <c r="A18">
        <v>1</v>
      </c>
      <c r="B18">
        <v>1980</v>
      </c>
      <c r="C18" s="11">
        <v>27.8</v>
      </c>
      <c r="D18">
        <v>397.5</v>
      </c>
      <c r="E18">
        <v>42.2</v>
      </c>
      <c r="F18">
        <v>50.7</v>
      </c>
      <c r="G18">
        <v>78.3</v>
      </c>
      <c r="H18">
        <v>65.8</v>
      </c>
    </row>
    <row r="19" spans="1:10" x14ac:dyDescent="0.2">
      <c r="A19">
        <v>2</v>
      </c>
      <c r="B19">
        <v>1981</v>
      </c>
      <c r="C19" s="11">
        <v>29.9</v>
      </c>
      <c r="D19">
        <v>413.3</v>
      </c>
      <c r="E19">
        <v>38.1</v>
      </c>
      <c r="F19">
        <v>52</v>
      </c>
      <c r="G19">
        <v>79.2</v>
      </c>
      <c r="H19">
        <v>66.900000000000006</v>
      </c>
    </row>
    <row r="20" spans="1:10" x14ac:dyDescent="0.2">
      <c r="A20">
        <v>3</v>
      </c>
      <c r="B20">
        <v>1982</v>
      </c>
      <c r="C20" s="11">
        <v>29.8</v>
      </c>
      <c r="D20">
        <v>439.2</v>
      </c>
      <c r="E20">
        <v>40.299999999999997</v>
      </c>
      <c r="F20">
        <v>54</v>
      </c>
      <c r="G20">
        <v>79.2</v>
      </c>
      <c r="H20">
        <v>67.8</v>
      </c>
    </row>
    <row r="21" spans="1:10" x14ac:dyDescent="0.2">
      <c r="A21">
        <v>4</v>
      </c>
      <c r="B21">
        <v>1983</v>
      </c>
      <c r="C21" s="11">
        <v>30.8</v>
      </c>
      <c r="D21">
        <v>459.7</v>
      </c>
      <c r="E21">
        <v>39.5</v>
      </c>
      <c r="F21">
        <v>55.3</v>
      </c>
      <c r="G21">
        <v>79.2</v>
      </c>
      <c r="H21">
        <v>69.599999999999994</v>
      </c>
    </row>
    <row r="22" spans="1:10" x14ac:dyDescent="0.2">
      <c r="A22">
        <v>5</v>
      </c>
      <c r="B22">
        <v>1984</v>
      </c>
      <c r="C22">
        <v>31.2</v>
      </c>
      <c r="D22">
        <v>492.9</v>
      </c>
      <c r="E22">
        <v>37.299999999999997</v>
      </c>
      <c r="F22">
        <v>54.7</v>
      </c>
      <c r="G22">
        <v>77.400000000000006</v>
      </c>
      <c r="H22">
        <v>68.7</v>
      </c>
    </row>
    <row r="23" spans="1:10" x14ac:dyDescent="0.2">
      <c r="A23">
        <v>6</v>
      </c>
      <c r="B23">
        <v>1985</v>
      </c>
      <c r="C23">
        <v>33.299999999999997</v>
      </c>
      <c r="D23">
        <v>528.6</v>
      </c>
      <c r="E23">
        <v>38.1</v>
      </c>
      <c r="F23">
        <v>63.7</v>
      </c>
      <c r="G23">
        <v>80.2</v>
      </c>
      <c r="H23">
        <v>73.599999999999994</v>
      </c>
    </row>
    <row r="24" spans="1:10" x14ac:dyDescent="0.2">
      <c r="A24">
        <v>7</v>
      </c>
      <c r="B24">
        <v>1986</v>
      </c>
      <c r="C24">
        <v>35.6</v>
      </c>
      <c r="D24">
        <v>560.29999999999995</v>
      </c>
      <c r="E24">
        <v>39.299999999999997</v>
      </c>
      <c r="F24">
        <v>69.8</v>
      </c>
      <c r="G24">
        <v>80.400000000000006</v>
      </c>
      <c r="H24">
        <v>76.3</v>
      </c>
      <c r="I24" s="12"/>
    </row>
    <row r="25" spans="1:10" x14ac:dyDescent="0.2">
      <c r="A25">
        <v>8</v>
      </c>
      <c r="B25">
        <v>1987</v>
      </c>
      <c r="C25">
        <v>36.4</v>
      </c>
      <c r="D25">
        <v>624.6</v>
      </c>
      <c r="E25">
        <v>37.799999999999997</v>
      </c>
      <c r="F25">
        <v>65.900000000000006</v>
      </c>
      <c r="G25">
        <v>83.9</v>
      </c>
      <c r="H25">
        <v>77.2</v>
      </c>
      <c r="I25" s="12"/>
      <c r="J25" s="2"/>
    </row>
    <row r="26" spans="1:10" x14ac:dyDescent="0.2">
      <c r="A26">
        <v>9</v>
      </c>
      <c r="B26">
        <v>1988</v>
      </c>
      <c r="C26">
        <v>36.700000000000003</v>
      </c>
      <c r="D26">
        <v>666.4</v>
      </c>
      <c r="E26">
        <v>38.4</v>
      </c>
      <c r="F26">
        <v>64.5</v>
      </c>
      <c r="G26">
        <v>85.5</v>
      </c>
      <c r="H26">
        <v>78.099999999999994</v>
      </c>
      <c r="I26" s="12"/>
      <c r="J26" s="2"/>
    </row>
    <row r="27" spans="1:10" x14ac:dyDescent="0.2">
      <c r="A27">
        <v>10</v>
      </c>
      <c r="B27">
        <v>1989</v>
      </c>
      <c r="C27">
        <v>38.4</v>
      </c>
      <c r="D27">
        <v>717.8</v>
      </c>
      <c r="E27">
        <v>40.1</v>
      </c>
      <c r="F27">
        <v>70</v>
      </c>
      <c r="G27">
        <v>93.7</v>
      </c>
      <c r="H27">
        <v>84.7</v>
      </c>
      <c r="I27" s="12"/>
      <c r="J27" s="2"/>
    </row>
    <row r="28" spans="1:10" x14ac:dyDescent="0.2">
      <c r="A28">
        <v>11</v>
      </c>
      <c r="B28">
        <v>1990</v>
      </c>
      <c r="C28">
        <v>40.4</v>
      </c>
      <c r="D28">
        <v>768.2</v>
      </c>
      <c r="E28">
        <v>38.6</v>
      </c>
      <c r="F28">
        <v>73.2</v>
      </c>
      <c r="G28">
        <v>106.1</v>
      </c>
      <c r="H28">
        <v>93.3</v>
      </c>
      <c r="I28" s="12"/>
      <c r="J28" s="2"/>
    </row>
    <row r="29" spans="1:10" x14ac:dyDescent="0.2">
      <c r="A29">
        <v>12</v>
      </c>
      <c r="B29">
        <v>1991</v>
      </c>
      <c r="C29">
        <v>40.299999999999997</v>
      </c>
      <c r="D29">
        <v>843.3</v>
      </c>
      <c r="E29">
        <v>39.799999999999997</v>
      </c>
      <c r="F29">
        <v>67.8</v>
      </c>
      <c r="G29">
        <v>104.8</v>
      </c>
      <c r="H29">
        <v>89.7</v>
      </c>
      <c r="I29" s="12"/>
      <c r="J29" s="2"/>
    </row>
    <row r="30" spans="1:10" x14ac:dyDescent="0.2">
      <c r="A30">
        <v>13</v>
      </c>
      <c r="B30">
        <v>1992</v>
      </c>
      <c r="C30">
        <v>41.8</v>
      </c>
      <c r="D30">
        <v>911.6</v>
      </c>
      <c r="E30">
        <v>39.700000000000003</v>
      </c>
      <c r="F30">
        <v>79.099999999999994</v>
      </c>
      <c r="G30">
        <v>114</v>
      </c>
      <c r="H30">
        <v>100.7</v>
      </c>
      <c r="I30" s="12"/>
      <c r="J30" s="2"/>
    </row>
    <row r="31" spans="1:10" x14ac:dyDescent="0.2">
      <c r="A31">
        <v>14</v>
      </c>
      <c r="B31">
        <v>1993</v>
      </c>
      <c r="C31">
        <v>40.4</v>
      </c>
      <c r="D31">
        <v>931.1</v>
      </c>
      <c r="E31">
        <v>52.1</v>
      </c>
      <c r="F31">
        <v>95.4</v>
      </c>
      <c r="G31">
        <v>124.1</v>
      </c>
      <c r="H31">
        <v>113.5</v>
      </c>
      <c r="I31" s="12"/>
      <c r="J31" s="2"/>
    </row>
    <row r="32" spans="1:10" x14ac:dyDescent="0.2">
      <c r="A32">
        <v>15</v>
      </c>
      <c r="B32">
        <v>1994</v>
      </c>
      <c r="C32">
        <v>40.700000000000003</v>
      </c>
      <c r="D32">
        <v>1021.5</v>
      </c>
      <c r="E32">
        <v>48.9</v>
      </c>
      <c r="F32">
        <v>94.2</v>
      </c>
      <c r="G32">
        <v>127.6</v>
      </c>
      <c r="H32">
        <v>115.3</v>
      </c>
      <c r="I32" s="12"/>
      <c r="J32" s="2"/>
    </row>
    <row r="33" spans="1:31" x14ac:dyDescent="0.2">
      <c r="A33">
        <v>16</v>
      </c>
      <c r="B33">
        <v>1995</v>
      </c>
      <c r="C33">
        <v>40.1</v>
      </c>
      <c r="D33">
        <v>1165.9000000000001</v>
      </c>
      <c r="E33">
        <v>58.3</v>
      </c>
      <c r="F33">
        <v>123.5</v>
      </c>
      <c r="G33">
        <v>142.9</v>
      </c>
      <c r="H33">
        <v>136.69999999999999</v>
      </c>
      <c r="I33" s="12"/>
      <c r="J33" s="2"/>
    </row>
    <row r="34" spans="1:31" x14ac:dyDescent="0.2">
      <c r="A34">
        <v>17</v>
      </c>
      <c r="B34">
        <v>1996</v>
      </c>
      <c r="C34">
        <v>42.7</v>
      </c>
      <c r="D34">
        <v>1349.6</v>
      </c>
      <c r="E34">
        <v>57.9</v>
      </c>
      <c r="F34">
        <v>129.9</v>
      </c>
      <c r="G34">
        <v>143.6</v>
      </c>
      <c r="H34">
        <v>139.19999999999999</v>
      </c>
      <c r="I34" s="12"/>
      <c r="J34" s="2"/>
    </row>
    <row r="35" spans="1:31" x14ac:dyDescent="0.2">
      <c r="A35">
        <v>18</v>
      </c>
      <c r="B35">
        <v>1997</v>
      </c>
      <c r="C35">
        <v>44.1</v>
      </c>
      <c r="D35">
        <v>1449.4</v>
      </c>
      <c r="E35">
        <v>56.5</v>
      </c>
      <c r="F35">
        <v>117.6</v>
      </c>
      <c r="G35">
        <v>139.19999999999999</v>
      </c>
      <c r="H35">
        <v>132</v>
      </c>
      <c r="I35" s="12"/>
      <c r="J35" s="2"/>
    </row>
    <row r="36" spans="1:31" x14ac:dyDescent="0.2">
      <c r="A36">
        <v>19</v>
      </c>
      <c r="B36">
        <v>1998</v>
      </c>
      <c r="C36">
        <v>46.7</v>
      </c>
      <c r="D36">
        <v>1575.5</v>
      </c>
      <c r="E36">
        <v>63.7</v>
      </c>
      <c r="F36">
        <v>130.9</v>
      </c>
      <c r="G36">
        <v>165.5</v>
      </c>
      <c r="H36">
        <v>132.1</v>
      </c>
      <c r="I36" s="12"/>
      <c r="J36" s="2"/>
    </row>
    <row r="37" spans="1:31" x14ac:dyDescent="0.2">
      <c r="A37">
        <v>20</v>
      </c>
      <c r="B37">
        <v>1999</v>
      </c>
      <c r="C37">
        <v>50.6</v>
      </c>
      <c r="D37">
        <v>1759.1</v>
      </c>
      <c r="E37">
        <v>61.6</v>
      </c>
      <c r="F37">
        <v>129.80000000000001</v>
      </c>
      <c r="G37">
        <v>203.3</v>
      </c>
      <c r="H37">
        <v>154.4</v>
      </c>
      <c r="I37" s="12"/>
      <c r="J37" s="2"/>
    </row>
    <row r="38" spans="1:31" x14ac:dyDescent="0.2">
      <c r="A38">
        <v>21</v>
      </c>
      <c r="B38">
        <v>2000</v>
      </c>
      <c r="C38">
        <v>50.1</v>
      </c>
      <c r="D38">
        <v>1994.2</v>
      </c>
      <c r="E38">
        <v>58.9</v>
      </c>
      <c r="F38">
        <v>128</v>
      </c>
      <c r="G38">
        <v>219.6</v>
      </c>
      <c r="H38">
        <v>174.9</v>
      </c>
      <c r="I38" s="12"/>
      <c r="J38" s="2"/>
    </row>
    <row r="39" spans="1:31" x14ac:dyDescent="0.2">
      <c r="A39">
        <v>22</v>
      </c>
      <c r="B39">
        <v>2001</v>
      </c>
      <c r="C39">
        <v>51.7</v>
      </c>
      <c r="D39">
        <v>2258.1</v>
      </c>
      <c r="E39">
        <v>66.400000000000006</v>
      </c>
      <c r="F39">
        <v>141</v>
      </c>
      <c r="G39">
        <v>221.6</v>
      </c>
      <c r="H39">
        <v>180.8</v>
      </c>
      <c r="I39" s="6"/>
      <c r="J39" s="2"/>
    </row>
    <row r="40" spans="1:31" ht="15.75" x14ac:dyDescent="0.25">
      <c r="A40">
        <v>23</v>
      </c>
      <c r="B40">
        <v>2002</v>
      </c>
      <c r="C40">
        <v>52.9</v>
      </c>
      <c r="D40">
        <v>2478.6999999999998</v>
      </c>
      <c r="E40">
        <v>70.400000000000006</v>
      </c>
      <c r="F40">
        <v>168.2</v>
      </c>
      <c r="G40">
        <v>232.6</v>
      </c>
      <c r="H40">
        <v>189.4</v>
      </c>
      <c r="I40" s="5"/>
      <c r="J40" s="2"/>
      <c r="M40" s="13"/>
    </row>
    <row r="41" spans="1:31" x14ac:dyDescent="0.2">
      <c r="D41" s="5"/>
      <c r="E41" s="5"/>
      <c r="F41" s="5"/>
      <c r="G41" s="5"/>
      <c r="H41" s="5"/>
      <c r="I41" s="5"/>
      <c r="J41" s="2"/>
    </row>
    <row r="42" spans="1:31" x14ac:dyDescent="0.2">
      <c r="A42" t="s">
        <v>113</v>
      </c>
      <c r="J42" s="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ht="13.5" thickBot="1" x14ac:dyDescent="0.25">
      <c r="J43" s="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x14ac:dyDescent="0.2">
      <c r="A44" s="72" t="s">
        <v>114</v>
      </c>
      <c r="B44" s="72"/>
      <c r="J44" s="2"/>
      <c r="S44" s="14"/>
      <c r="T44" s="14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x14ac:dyDescent="0.2">
      <c r="A45" s="5" t="s">
        <v>115</v>
      </c>
      <c r="B45" s="5">
        <v>0.971747118982213</v>
      </c>
      <c r="J45" s="2"/>
      <c r="S45" s="5"/>
      <c r="T45" s="5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x14ac:dyDescent="0.2">
      <c r="A46" s="5" t="s">
        <v>116</v>
      </c>
      <c r="B46" s="73">
        <v>0.9442924632502312</v>
      </c>
      <c r="J46" s="2"/>
      <c r="S46" s="5"/>
      <c r="T46" s="5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x14ac:dyDescent="0.2">
      <c r="A47" s="5" t="s">
        <v>117</v>
      </c>
      <c r="B47" s="5">
        <v>0.92790789361794623</v>
      </c>
      <c r="J47" s="2"/>
      <c r="S47" s="5"/>
      <c r="T47" s="5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x14ac:dyDescent="0.2">
      <c r="A48" s="5" t="s">
        <v>118</v>
      </c>
      <c r="B48" s="5">
        <v>1.9796351678610244</v>
      </c>
      <c r="J48" s="2"/>
      <c r="S48" s="5"/>
      <c r="T48" s="5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ht="13.5" thickBot="1" x14ac:dyDescent="0.25">
      <c r="A49" s="70" t="s">
        <v>119</v>
      </c>
      <c r="B49" s="70">
        <v>23</v>
      </c>
      <c r="J49" s="2"/>
      <c r="S49" s="5"/>
      <c r="T49" s="5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x14ac:dyDescent="0.2">
      <c r="J50" s="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ht="13.5" thickBot="1" x14ac:dyDescent="0.25">
      <c r="A51" t="s">
        <v>120</v>
      </c>
      <c r="J51" s="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x14ac:dyDescent="0.2">
      <c r="A52" s="71"/>
      <c r="B52" s="71" t="s">
        <v>125</v>
      </c>
      <c r="C52" s="71" t="s">
        <v>126</v>
      </c>
      <c r="D52" s="71" t="s">
        <v>127</v>
      </c>
      <c r="E52" s="71" t="s">
        <v>107</v>
      </c>
      <c r="F52" s="81" t="s">
        <v>128</v>
      </c>
      <c r="J52" s="2"/>
      <c r="S52" s="6"/>
      <c r="T52" s="6"/>
      <c r="U52" s="6"/>
      <c r="V52" s="6"/>
      <c r="W52" s="6"/>
      <c r="X52" s="6"/>
      <c r="Y52" s="12"/>
      <c r="Z52" s="12"/>
      <c r="AA52" s="12"/>
      <c r="AB52" s="12"/>
      <c r="AC52" s="12"/>
      <c r="AD52" s="12"/>
      <c r="AE52" s="12"/>
    </row>
    <row r="53" spans="1:31" x14ac:dyDescent="0.2">
      <c r="A53" s="5" t="s">
        <v>121</v>
      </c>
      <c r="B53" s="5">
        <v>5</v>
      </c>
      <c r="C53" s="5">
        <v>1129.3064538890276</v>
      </c>
      <c r="D53" s="5">
        <v>225.86129077780552</v>
      </c>
      <c r="E53" s="5">
        <v>57.633034278151136</v>
      </c>
      <c r="F53" s="80">
        <v>4.6395955628411244E-10</v>
      </c>
      <c r="G53" s="86" t="s">
        <v>156</v>
      </c>
      <c r="H53" s="85" t="s">
        <v>155</v>
      </c>
      <c r="I53" s="85" t="s">
        <v>154</v>
      </c>
      <c r="J53" s="2"/>
      <c r="S53" s="5"/>
      <c r="T53" s="5"/>
      <c r="U53" s="5"/>
      <c r="V53" s="5"/>
      <c r="W53" s="5"/>
      <c r="X53" s="5"/>
      <c r="Y53" s="12"/>
      <c r="Z53" s="12"/>
      <c r="AA53" s="12"/>
      <c r="AB53" s="12"/>
      <c r="AC53" s="12"/>
      <c r="AD53" s="12"/>
      <c r="AE53" s="12"/>
    </row>
    <row r="54" spans="1:31" x14ac:dyDescent="0.2">
      <c r="A54" s="5" t="s">
        <v>122</v>
      </c>
      <c r="B54" s="5">
        <v>17</v>
      </c>
      <c r="C54" s="5">
        <v>66.622241763146491</v>
      </c>
      <c r="D54" s="5">
        <v>3.9189553978321463</v>
      </c>
      <c r="E54" s="5"/>
      <c r="F54" s="5"/>
      <c r="G54" s="86" t="s">
        <v>157</v>
      </c>
      <c r="H54" s="85" t="s">
        <v>158</v>
      </c>
      <c r="I54" s="85" t="s">
        <v>159</v>
      </c>
      <c r="J54" s="2"/>
      <c r="S54" s="5"/>
      <c r="T54" s="5"/>
      <c r="U54" s="5"/>
      <c r="V54" s="5"/>
      <c r="W54" s="5"/>
      <c r="X54" s="5"/>
      <c r="Y54" s="12"/>
      <c r="Z54" s="12"/>
      <c r="AA54" s="12"/>
      <c r="AB54" s="12"/>
      <c r="AC54" s="12"/>
      <c r="AD54" s="12"/>
      <c r="AE54" s="12"/>
    </row>
    <row r="55" spans="1:31" ht="13.5" thickBot="1" x14ac:dyDescent="0.25">
      <c r="A55" s="70" t="s">
        <v>123</v>
      </c>
      <c r="B55" s="70">
        <v>22</v>
      </c>
      <c r="C55" s="70">
        <v>1195.9286956521742</v>
      </c>
      <c r="D55" s="70"/>
      <c r="E55" s="70"/>
      <c r="F55" s="70"/>
      <c r="J55" s="2"/>
      <c r="S55" s="5"/>
      <c r="T55" s="5"/>
      <c r="U55" s="5"/>
      <c r="V55" s="5"/>
      <c r="W55" s="5"/>
      <c r="X55" s="5"/>
      <c r="Y55" s="12"/>
      <c r="Z55" s="12"/>
      <c r="AA55" s="12"/>
      <c r="AB55" s="12"/>
      <c r="AC55" s="12"/>
      <c r="AD55" s="12"/>
      <c r="AE55" s="12"/>
    </row>
    <row r="56" spans="1:31" ht="13.5" thickBot="1" x14ac:dyDescent="0.25">
      <c r="J56" s="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x14ac:dyDescent="0.2">
      <c r="A57" s="71"/>
      <c r="B57" s="74" t="s">
        <v>129</v>
      </c>
      <c r="C57" s="71" t="s">
        <v>118</v>
      </c>
      <c r="D57" s="71" t="s">
        <v>130</v>
      </c>
      <c r="E57" s="81" t="s">
        <v>131</v>
      </c>
      <c r="G57" s="71" t="s">
        <v>132</v>
      </c>
      <c r="H57" s="71" t="s">
        <v>133</v>
      </c>
      <c r="I57" s="71" t="s">
        <v>134</v>
      </c>
      <c r="J57" s="71" t="s">
        <v>135</v>
      </c>
      <c r="S57" s="6"/>
      <c r="T57" s="6"/>
      <c r="U57" s="6"/>
      <c r="V57" s="6"/>
      <c r="W57" s="6"/>
      <c r="X57" s="6"/>
      <c r="Y57" s="6"/>
      <c r="Z57" s="6"/>
      <c r="AA57" s="6"/>
      <c r="AB57" s="12"/>
      <c r="AC57" s="12"/>
      <c r="AD57" s="12"/>
      <c r="AE57" s="12"/>
    </row>
    <row r="58" spans="1:31" ht="15.75" x14ac:dyDescent="0.25">
      <c r="A58" s="5" t="s">
        <v>124</v>
      </c>
      <c r="B58" s="73">
        <v>38.596909418249759</v>
      </c>
      <c r="C58" s="5">
        <v>4.2144876795979505</v>
      </c>
      <c r="D58" s="5">
        <v>9.1581497805996168</v>
      </c>
      <c r="E58" s="80">
        <v>5.5291416053819543E-8</v>
      </c>
      <c r="F58" s="87" t="s">
        <v>148</v>
      </c>
      <c r="G58" s="5">
        <v>29.705117659247414</v>
      </c>
      <c r="H58" s="5">
        <v>47.488701177252103</v>
      </c>
      <c r="I58" s="5">
        <v>29.705117659247414</v>
      </c>
      <c r="J58" s="5">
        <v>47.488701177252103</v>
      </c>
      <c r="S58" s="5"/>
      <c r="T58" s="5"/>
      <c r="U58" s="5"/>
      <c r="V58" s="5"/>
      <c r="W58" s="5"/>
      <c r="X58" s="5"/>
      <c r="Y58" s="5"/>
      <c r="Z58" s="5"/>
      <c r="AA58" s="5"/>
      <c r="AB58" s="12"/>
      <c r="AC58" s="12"/>
      <c r="AD58" s="12"/>
      <c r="AE58" s="12"/>
    </row>
    <row r="59" spans="1:31" ht="15.75" x14ac:dyDescent="0.25">
      <c r="A59" s="5" t="s">
        <v>136</v>
      </c>
      <c r="B59" s="73">
        <v>4.8893446220718197E-3</v>
      </c>
      <c r="C59" s="5">
        <v>4.9619368524391983E-3</v>
      </c>
      <c r="D59" s="5">
        <v>0.98537018254641962</v>
      </c>
      <c r="E59" s="80">
        <v>0.33825984770669215</v>
      </c>
      <c r="F59" s="87" t="s">
        <v>149</v>
      </c>
      <c r="G59" s="5">
        <v>-5.5794270454296181E-3</v>
      </c>
      <c r="H59" s="5">
        <v>1.5358116289573258E-2</v>
      </c>
      <c r="I59" s="5">
        <v>-5.5794270454296181E-3</v>
      </c>
      <c r="J59" s="5">
        <v>1.5358116289573258E-2</v>
      </c>
      <c r="S59" s="5"/>
      <c r="T59" s="5"/>
      <c r="U59" s="5"/>
      <c r="V59" s="5"/>
      <c r="W59" s="5"/>
      <c r="X59" s="5"/>
      <c r="Y59" s="5"/>
      <c r="Z59" s="5"/>
      <c r="AA59" s="5"/>
      <c r="AB59" s="12"/>
      <c r="AC59" s="12"/>
      <c r="AD59" s="12"/>
      <c r="AE59" s="12"/>
    </row>
    <row r="60" spans="1:31" ht="15.75" x14ac:dyDescent="0.25">
      <c r="A60" s="5" t="s">
        <v>139</v>
      </c>
      <c r="B60" s="73">
        <v>-0.65188752926127203</v>
      </c>
      <c r="C60" s="5">
        <v>0.17439992342770269</v>
      </c>
      <c r="D60" s="5">
        <v>-3.7378888502294059</v>
      </c>
      <c r="E60" s="80">
        <v>1.6374235794947066E-3</v>
      </c>
      <c r="F60" s="104" t="s">
        <v>207</v>
      </c>
      <c r="G60" s="5">
        <v>-1.0198392044819768</v>
      </c>
      <c r="H60" s="5">
        <v>-0.28393585404056726</v>
      </c>
      <c r="I60" s="5">
        <v>-1.0198392044819768</v>
      </c>
      <c r="J60" s="5">
        <v>-0.28393585404056726</v>
      </c>
      <c r="S60" s="5"/>
      <c r="T60" s="5"/>
      <c r="U60" s="5"/>
      <c r="V60" s="5"/>
      <c r="W60" s="5"/>
      <c r="X60" s="5"/>
      <c r="Y60" s="5"/>
      <c r="Z60" s="5"/>
      <c r="AA60" s="5"/>
      <c r="AB60" s="12"/>
      <c r="AC60" s="12"/>
      <c r="AD60" s="12"/>
      <c r="AE60" s="12"/>
    </row>
    <row r="61" spans="1:31" ht="15.75" x14ac:dyDescent="0.25">
      <c r="A61" s="5" t="s">
        <v>140</v>
      </c>
      <c r="B61" s="80">
        <v>0.24324182074131065</v>
      </c>
      <c r="C61" s="5">
        <v>8.9544236204882346E-2</v>
      </c>
      <c r="D61" s="5">
        <v>2.7164430794267922</v>
      </c>
      <c r="E61" s="80">
        <v>1.4662648608564383E-2</v>
      </c>
      <c r="F61" s="87" t="s">
        <v>208</v>
      </c>
      <c r="G61" s="5">
        <v>5.4319996291063793E-2</v>
      </c>
      <c r="H61" s="5">
        <v>0.43216364519155748</v>
      </c>
      <c r="I61" s="5">
        <v>5.4319996291063793E-2</v>
      </c>
      <c r="J61" s="5">
        <v>0.43216364519155748</v>
      </c>
      <c r="S61" s="5"/>
      <c r="T61" s="5"/>
      <c r="U61" s="5"/>
      <c r="V61" s="5"/>
      <c r="W61" s="5"/>
      <c r="X61" s="5"/>
      <c r="Y61" s="5"/>
      <c r="Z61" s="5"/>
      <c r="AA61" s="5"/>
      <c r="AB61" s="12"/>
      <c r="AC61" s="12"/>
      <c r="AD61" s="12"/>
      <c r="AE61" s="12"/>
    </row>
    <row r="62" spans="1:31" ht="15.75" x14ac:dyDescent="0.25">
      <c r="A62" s="5" t="s">
        <v>141</v>
      </c>
      <c r="B62" s="73">
        <v>0.10431761110190638</v>
      </c>
      <c r="C62" s="5">
        <v>7.0643629409973194E-2</v>
      </c>
      <c r="D62" s="5">
        <v>1.4766740040564681</v>
      </c>
      <c r="E62" s="80">
        <v>0.15804759399233634</v>
      </c>
      <c r="F62" s="87" t="s">
        <v>150</v>
      </c>
      <c r="G62" s="5">
        <v>-4.4727418701938915E-2</v>
      </c>
      <c r="H62" s="5">
        <v>0.25336264090575167</v>
      </c>
      <c r="I62" s="5">
        <v>-4.4727418701938915E-2</v>
      </c>
      <c r="J62" s="5">
        <v>0.25336264090575167</v>
      </c>
      <c r="S62" s="5"/>
      <c r="T62" s="5"/>
      <c r="U62" s="5"/>
      <c r="V62" s="5"/>
      <c r="W62" s="5"/>
      <c r="X62" s="5"/>
      <c r="Y62" s="5"/>
      <c r="Z62" s="5"/>
      <c r="AA62" s="5"/>
      <c r="AB62" s="12"/>
      <c r="AC62" s="12"/>
      <c r="AD62" s="12"/>
      <c r="AE62" s="12"/>
    </row>
    <row r="63" spans="1:31" ht="16.5" thickBot="1" x14ac:dyDescent="0.3">
      <c r="A63" s="70" t="s">
        <v>142</v>
      </c>
      <c r="B63" s="75">
        <v>-7.111034011023408E-2</v>
      </c>
      <c r="C63" s="70">
        <v>9.8381067457902566E-2</v>
      </c>
      <c r="D63" s="70">
        <v>-0.72280512854429357</v>
      </c>
      <c r="E63" s="82">
        <v>0.47962656025059303</v>
      </c>
      <c r="F63" s="87" t="s">
        <v>150</v>
      </c>
      <c r="G63" s="70">
        <v>-0.27867624879678732</v>
      </c>
      <c r="H63" s="70">
        <v>0.13645556857631913</v>
      </c>
      <c r="I63" s="70">
        <v>-0.27867624879678732</v>
      </c>
      <c r="J63" s="70">
        <v>0.13645556857631913</v>
      </c>
      <c r="S63" s="5"/>
      <c r="T63" s="5"/>
      <c r="U63" s="5"/>
      <c r="V63" s="5"/>
      <c r="W63" s="5"/>
      <c r="X63" s="5"/>
      <c r="Y63" s="5"/>
      <c r="Z63" s="5"/>
      <c r="AA63" s="5"/>
      <c r="AB63" s="12"/>
      <c r="AC63" s="12"/>
      <c r="AD63" s="12"/>
      <c r="AE63" s="12"/>
    </row>
    <row r="64" spans="1:31" x14ac:dyDescent="0.2">
      <c r="J64" s="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 x14ac:dyDescent="0.2">
      <c r="J65" s="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 x14ac:dyDescent="0.2">
      <c r="J66" s="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x14ac:dyDescent="0.2">
      <c r="A67" s="5"/>
      <c r="B67" s="5"/>
      <c r="C67" s="5"/>
      <c r="D67" s="5"/>
      <c r="E67" s="12"/>
      <c r="F67" s="12"/>
      <c r="G67" s="12"/>
      <c r="H67" s="12"/>
      <c r="I67" s="12"/>
      <c r="J67" s="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 x14ac:dyDescent="0.2">
      <c r="A68" s="5"/>
      <c r="B68" s="5"/>
      <c r="C68" s="5"/>
      <c r="D68" s="5"/>
      <c r="E68" s="12"/>
      <c r="F68" s="12"/>
      <c r="G68" s="12"/>
      <c r="H68" s="12"/>
      <c r="I68" s="12"/>
      <c r="J68" s="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 x14ac:dyDescent="0.2">
      <c r="A69" s="5"/>
      <c r="B69" s="5"/>
      <c r="C69" s="5"/>
      <c r="D69" s="5"/>
      <c r="E69" s="12"/>
      <c r="F69" s="12"/>
      <c r="G69" s="12"/>
      <c r="H69" s="12"/>
      <c r="I69" s="12"/>
      <c r="J69" s="2"/>
      <c r="S69" s="6"/>
      <c r="T69" s="6"/>
      <c r="U69" s="6"/>
      <c r="V69" s="6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 x14ac:dyDescent="0.2">
      <c r="A70" s="5"/>
      <c r="B70" s="5"/>
      <c r="C70" s="5"/>
      <c r="D70" s="5"/>
      <c r="E70" s="12"/>
      <c r="F70" s="12"/>
      <c r="G70" s="12"/>
      <c r="H70" s="12"/>
      <c r="I70" s="12"/>
      <c r="J70" s="2"/>
      <c r="S70" s="5"/>
      <c r="T70" s="5"/>
      <c r="U70" s="5"/>
      <c r="V70" s="5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 x14ac:dyDescent="0.2">
      <c r="A71" s="5"/>
      <c r="B71" s="5"/>
      <c r="C71" s="5"/>
      <c r="D71" s="5"/>
      <c r="E71" s="12"/>
      <c r="F71" s="12"/>
      <c r="G71" s="12"/>
      <c r="H71" s="12"/>
      <c r="I71" s="12"/>
      <c r="J71" s="2"/>
      <c r="S71" s="5"/>
      <c r="T71" s="5"/>
      <c r="U71" s="5"/>
      <c r="V71" s="5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 x14ac:dyDescent="0.2">
      <c r="A72" s="5"/>
      <c r="B72" s="5"/>
      <c r="C72" s="5"/>
      <c r="D72" s="5"/>
      <c r="E72" s="12"/>
      <c r="F72" s="12"/>
      <c r="G72" s="12"/>
      <c r="H72" s="12"/>
      <c r="I72" s="12"/>
      <c r="J72" s="2"/>
      <c r="S72" s="5"/>
      <c r="T72" s="5"/>
      <c r="U72" s="5"/>
      <c r="V72" s="5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 x14ac:dyDescent="0.2">
      <c r="A73" s="5"/>
      <c r="B73" s="5"/>
      <c r="C73" s="5"/>
      <c r="D73" s="5"/>
      <c r="E73" s="12"/>
      <c r="F73" s="12"/>
      <c r="G73" s="12"/>
      <c r="H73" s="12"/>
      <c r="I73" s="12"/>
      <c r="J73" s="2"/>
      <c r="S73" s="5"/>
      <c r="T73" s="5"/>
      <c r="U73" s="5"/>
      <c r="V73" s="5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 x14ac:dyDescent="0.2">
      <c r="A74" s="5"/>
      <c r="B74" s="5"/>
      <c r="C74" s="5"/>
      <c r="D74" s="5"/>
      <c r="E74" s="12"/>
      <c r="F74" s="12"/>
      <c r="G74" s="12"/>
      <c r="H74" s="12"/>
      <c r="I74" s="12"/>
      <c r="J74" s="2"/>
      <c r="S74" s="5"/>
      <c r="T74" s="5"/>
      <c r="U74" s="5"/>
      <c r="V74" s="5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 x14ac:dyDescent="0.2">
      <c r="A75" s="5"/>
      <c r="B75" s="5"/>
      <c r="C75" s="5"/>
      <c r="D75" s="5"/>
      <c r="E75" s="2"/>
      <c r="F75" s="15"/>
      <c r="G75" s="15"/>
      <c r="H75" s="16"/>
      <c r="I75" s="2"/>
      <c r="J75" s="2"/>
      <c r="S75" s="5"/>
      <c r="T75" s="5"/>
      <c r="U75" s="5"/>
      <c r="V75" s="5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 x14ac:dyDescent="0.2">
      <c r="A76" s="5"/>
      <c r="B76" s="5"/>
      <c r="C76" s="5"/>
      <c r="D76" s="5"/>
      <c r="E76" s="2"/>
      <c r="F76" s="5"/>
      <c r="G76" s="5"/>
      <c r="H76" s="128"/>
      <c r="I76" s="128"/>
      <c r="J76" s="2"/>
      <c r="S76" s="5"/>
      <c r="T76" s="5"/>
      <c r="U76" s="5"/>
      <c r="V76" s="5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 x14ac:dyDescent="0.2">
      <c r="A77" s="5"/>
      <c r="B77" s="5"/>
      <c r="C77" s="5"/>
      <c r="D77" s="2"/>
      <c r="E77" s="128"/>
      <c r="F77" s="128"/>
      <c r="G77" s="128"/>
      <c r="H77" s="2"/>
      <c r="I77" s="2"/>
      <c r="J77" s="2"/>
      <c r="S77" s="5"/>
      <c r="T77" s="5"/>
      <c r="U77" s="5"/>
      <c r="V77" s="5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 x14ac:dyDescent="0.2">
      <c r="A78" s="5"/>
      <c r="B78" s="5"/>
      <c r="C78" s="5"/>
      <c r="D78" s="2"/>
      <c r="E78" s="2"/>
      <c r="F78" s="2"/>
      <c r="G78" s="2"/>
      <c r="H78" s="2"/>
      <c r="I78" s="2"/>
      <c r="J78" s="2"/>
      <c r="S78" s="5"/>
      <c r="T78" s="5"/>
      <c r="U78" s="5"/>
      <c r="V78" s="5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 x14ac:dyDescent="0.2">
      <c r="A79" s="5"/>
      <c r="B79" s="5"/>
      <c r="C79" s="5"/>
      <c r="D79" s="2"/>
      <c r="E79" s="2"/>
      <c r="F79" s="18"/>
      <c r="G79" s="18"/>
      <c r="H79" s="2"/>
      <c r="I79" s="2"/>
      <c r="J79" s="2"/>
      <c r="S79" s="5"/>
      <c r="T79" s="5"/>
      <c r="U79" s="5"/>
      <c r="V79" s="5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 x14ac:dyDescent="0.2">
      <c r="A80" s="5"/>
      <c r="B80" s="5"/>
      <c r="C80" s="5"/>
      <c r="D80" s="19"/>
      <c r="E80" s="2"/>
      <c r="F80" s="2"/>
      <c r="G80" s="2"/>
      <c r="H80" s="2"/>
      <c r="I80" s="2"/>
      <c r="J80" s="2"/>
      <c r="S80" s="5"/>
      <c r="T80" s="5"/>
      <c r="U80" s="5"/>
      <c r="V80" s="5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 x14ac:dyDescent="0.2">
      <c r="A81" s="5"/>
      <c r="B81" s="5"/>
      <c r="C81" s="5"/>
      <c r="D81" s="19"/>
      <c r="E81" s="2"/>
      <c r="F81" s="2"/>
      <c r="G81" s="2"/>
      <c r="H81" s="2"/>
      <c r="I81" s="2"/>
      <c r="J81" s="2"/>
      <c r="S81" s="5"/>
      <c r="T81" s="5"/>
      <c r="U81" s="5"/>
      <c r="V81" s="5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 x14ac:dyDescent="0.2">
      <c r="A82" s="5"/>
      <c r="B82" s="5"/>
      <c r="C82" s="5"/>
      <c r="D82" s="19"/>
      <c r="E82" s="2"/>
      <c r="F82" s="2"/>
      <c r="G82" s="2"/>
      <c r="H82" s="2"/>
      <c r="I82" s="2"/>
      <c r="J82" s="2"/>
      <c r="S82" s="5"/>
      <c r="T82" s="5"/>
      <c r="U82" s="5"/>
      <c r="V82" s="5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 x14ac:dyDescent="0.2">
      <c r="A83" s="5"/>
      <c r="B83" s="5"/>
      <c r="C83" s="20"/>
      <c r="D83" s="19"/>
      <c r="E83" s="2"/>
      <c r="F83" s="2"/>
      <c r="G83" s="2"/>
      <c r="H83" s="2"/>
      <c r="I83" s="2"/>
      <c r="J83" s="2"/>
      <c r="S83" s="5"/>
      <c r="T83" s="5"/>
      <c r="U83" s="5"/>
      <c r="V83" s="5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 x14ac:dyDescent="0.2">
      <c r="A84" s="5"/>
      <c r="B84" s="5"/>
      <c r="C84" s="5"/>
      <c r="D84" s="19"/>
      <c r="E84" s="2"/>
      <c r="F84" s="2"/>
      <c r="G84" s="2"/>
      <c r="H84" s="2"/>
      <c r="I84" s="2"/>
      <c r="J84" s="2"/>
      <c r="S84" s="5"/>
      <c r="T84" s="5"/>
      <c r="U84" s="5"/>
      <c r="V84" s="5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 x14ac:dyDescent="0.2">
      <c r="A85" s="2"/>
      <c r="B85" s="2"/>
      <c r="C85" s="2"/>
      <c r="D85" s="19"/>
      <c r="E85" s="2"/>
      <c r="F85" s="2"/>
      <c r="G85" s="2"/>
      <c r="H85" s="2"/>
      <c r="I85" s="2"/>
      <c r="J85" s="2"/>
      <c r="S85" s="5"/>
      <c r="T85" s="5"/>
      <c r="U85" s="5"/>
      <c r="V85" s="5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 x14ac:dyDescent="0.2">
      <c r="A86" s="2"/>
      <c r="B86" s="2"/>
      <c r="C86" s="2"/>
      <c r="D86" s="19"/>
      <c r="E86" s="2"/>
      <c r="F86" s="18"/>
      <c r="G86" s="18"/>
      <c r="H86" s="2"/>
      <c r="I86" s="2"/>
      <c r="J86" s="2"/>
      <c r="S86" s="5"/>
      <c r="T86" s="5"/>
      <c r="U86" s="5"/>
      <c r="V86" s="5"/>
      <c r="W86" s="12"/>
      <c r="X86" s="12"/>
      <c r="Y86" s="12"/>
      <c r="Z86" s="12"/>
      <c r="AA86" s="12"/>
      <c r="AB86" s="12"/>
      <c r="AC86" s="12"/>
      <c r="AD86" s="12"/>
      <c r="AE86" s="12"/>
    </row>
    <row r="87" spans="1:31" x14ac:dyDescent="0.2">
      <c r="A87" s="2"/>
      <c r="B87" s="2"/>
      <c r="C87" s="2"/>
      <c r="D87" s="19"/>
      <c r="E87" s="2"/>
      <c r="F87" s="18"/>
      <c r="G87" s="18"/>
      <c r="H87" s="2"/>
      <c r="I87" s="2"/>
      <c r="J87" s="2"/>
      <c r="S87" s="5"/>
      <c r="T87" s="5"/>
      <c r="U87" s="5"/>
      <c r="V87" s="5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 x14ac:dyDescent="0.2">
      <c r="A88" s="2"/>
      <c r="B88" s="2"/>
      <c r="C88" s="19"/>
      <c r="D88" s="19"/>
      <c r="E88" s="2"/>
      <c r="F88" s="18"/>
      <c r="G88" s="18"/>
      <c r="H88" s="2"/>
      <c r="I88" s="2"/>
      <c r="J88" s="2"/>
      <c r="S88" s="5"/>
      <c r="T88" s="5"/>
      <c r="U88" s="5"/>
      <c r="V88" s="5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 x14ac:dyDescent="0.2">
      <c r="A89" s="2"/>
      <c r="B89" s="2"/>
      <c r="C89" s="19"/>
      <c r="D89" s="19"/>
      <c r="E89" s="2"/>
      <c r="F89" s="18"/>
      <c r="G89" s="18"/>
      <c r="H89" s="2"/>
      <c r="I89" s="2"/>
      <c r="J89" s="2"/>
      <c r="S89" s="5"/>
      <c r="T89" s="5"/>
      <c r="U89" s="5"/>
      <c r="V89" s="5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 x14ac:dyDescent="0.2">
      <c r="A90" s="2"/>
      <c r="B90" s="2"/>
      <c r="C90" s="19"/>
      <c r="D90" s="19"/>
      <c r="E90" s="2"/>
      <c r="F90" s="18"/>
      <c r="G90" s="18"/>
      <c r="H90" s="2"/>
      <c r="I90" s="2"/>
      <c r="J90" s="2"/>
      <c r="K90" s="1"/>
      <c r="L90" s="1"/>
      <c r="S90" s="5"/>
      <c r="T90" s="5"/>
      <c r="U90" s="5"/>
      <c r="V90" s="5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 x14ac:dyDescent="0.2">
      <c r="A91" s="2"/>
      <c r="B91" s="2"/>
      <c r="C91" s="19"/>
      <c r="D91" s="19"/>
      <c r="E91" s="2"/>
      <c r="F91" s="18"/>
      <c r="G91" s="18"/>
      <c r="H91" s="2"/>
      <c r="I91" s="2"/>
      <c r="J91" s="2"/>
      <c r="S91" s="5"/>
      <c r="T91" s="5"/>
      <c r="U91" s="5"/>
      <c r="V91" s="5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 x14ac:dyDescent="0.2">
      <c r="A92" s="2"/>
      <c r="B92" s="2"/>
      <c r="C92" s="19"/>
      <c r="D92" s="19"/>
      <c r="E92" s="2"/>
      <c r="F92" s="2"/>
      <c r="G92" s="2"/>
      <c r="H92" s="2"/>
      <c r="I92" s="2"/>
      <c r="J92" s="2"/>
      <c r="S92" s="5"/>
      <c r="T92" s="5"/>
      <c r="U92" s="5"/>
      <c r="V92" s="5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 x14ac:dyDescent="0.2">
      <c r="A93" s="2"/>
      <c r="B93" s="2"/>
      <c r="C93" s="19"/>
      <c r="D93" s="19"/>
      <c r="E93" s="2"/>
      <c r="F93" s="2"/>
      <c r="G93" s="2"/>
      <c r="H93" s="2"/>
      <c r="I93" s="2"/>
      <c r="J93" s="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 x14ac:dyDescent="0.2">
      <c r="A94" s="2"/>
      <c r="B94" s="2"/>
      <c r="C94" s="19"/>
      <c r="D94" s="19"/>
      <c r="E94" s="2"/>
      <c r="F94" s="18"/>
      <c r="G94" s="18"/>
      <c r="H94" s="2"/>
      <c r="I94" s="2"/>
      <c r="J94" s="2"/>
    </row>
    <row r="95" spans="1:31" x14ac:dyDescent="0.2">
      <c r="A95" s="2"/>
      <c r="B95" s="2"/>
      <c r="C95" s="19"/>
      <c r="D95" s="19"/>
      <c r="E95" s="2"/>
      <c r="F95" s="18"/>
      <c r="G95" s="18"/>
      <c r="H95" s="2"/>
      <c r="I95" s="2"/>
      <c r="J95" s="2"/>
    </row>
    <row r="96" spans="1:31" x14ac:dyDescent="0.2">
      <c r="A96" s="2"/>
      <c r="B96" s="2"/>
      <c r="C96" s="19"/>
      <c r="D96" s="19"/>
      <c r="E96" s="2"/>
      <c r="F96" s="18"/>
      <c r="G96" s="18"/>
      <c r="H96" s="2"/>
      <c r="I96" s="2"/>
      <c r="J96" s="2"/>
    </row>
    <row r="97" spans="1:16" x14ac:dyDescent="0.2">
      <c r="A97" s="2"/>
      <c r="B97" s="2"/>
      <c r="C97" s="19"/>
      <c r="D97" s="19"/>
      <c r="E97" s="2"/>
      <c r="F97" s="2"/>
      <c r="G97" s="2"/>
      <c r="H97" s="2"/>
      <c r="I97" s="2"/>
      <c r="J97" s="2"/>
    </row>
    <row r="98" spans="1:16" x14ac:dyDescent="0.2">
      <c r="A98" s="2"/>
      <c r="B98" s="2"/>
      <c r="C98" s="19"/>
      <c r="D98" s="19"/>
      <c r="E98" s="2"/>
      <c r="F98" s="2"/>
      <c r="G98" s="2"/>
      <c r="H98" s="2"/>
      <c r="I98" s="2"/>
      <c r="J98" s="2"/>
      <c r="M98" s="1"/>
      <c r="N98" s="1"/>
      <c r="O98" s="1"/>
      <c r="P98" s="1"/>
    </row>
    <row r="99" spans="1:16" x14ac:dyDescent="0.2">
      <c r="A99" s="2"/>
      <c r="B99" s="2"/>
      <c r="C99" s="19"/>
      <c r="D99" s="19"/>
      <c r="E99" s="2"/>
      <c r="F99" s="2"/>
      <c r="G99" s="2"/>
      <c r="H99" s="2"/>
      <c r="I99" s="2"/>
      <c r="J99" s="2"/>
    </row>
    <row r="100" spans="1:16" x14ac:dyDescent="0.2">
      <c r="A100" s="2"/>
      <c r="B100" s="2"/>
      <c r="C100" s="19"/>
      <c r="D100" s="19"/>
      <c r="E100" s="2"/>
      <c r="F100" s="2"/>
      <c r="G100" s="2"/>
      <c r="H100" s="2"/>
      <c r="I100" s="2"/>
      <c r="J100" s="2"/>
    </row>
    <row r="101" spans="1:16" x14ac:dyDescent="0.2">
      <c r="A101" s="2"/>
      <c r="B101" s="2"/>
      <c r="C101" s="19"/>
      <c r="D101" s="19"/>
      <c r="E101" s="2"/>
      <c r="F101" s="2"/>
      <c r="G101" s="2"/>
      <c r="H101" s="2"/>
      <c r="I101" s="2"/>
      <c r="J101" s="2"/>
    </row>
    <row r="102" spans="1:16" x14ac:dyDescent="0.2">
      <c r="A102" s="2"/>
      <c r="B102" s="2"/>
      <c r="C102" s="19"/>
      <c r="D102" s="19"/>
      <c r="E102" s="2"/>
      <c r="F102" s="2"/>
      <c r="G102" s="2"/>
      <c r="H102" s="2"/>
      <c r="I102" s="2"/>
      <c r="J102" s="2"/>
    </row>
    <row r="103" spans="1:16" x14ac:dyDescent="0.2">
      <c r="A103" s="2"/>
      <c r="B103" s="2"/>
      <c r="C103" s="19"/>
      <c r="D103" s="21"/>
      <c r="E103" s="2"/>
      <c r="F103" s="2"/>
      <c r="G103" s="2"/>
      <c r="H103" s="2"/>
      <c r="I103" s="2"/>
      <c r="J103" s="2"/>
    </row>
    <row r="104" spans="1:16" x14ac:dyDescent="0.2">
      <c r="A104" s="2"/>
      <c r="B104" s="2"/>
      <c r="C104" s="19"/>
      <c r="D104" s="2"/>
      <c r="E104" s="2"/>
      <c r="F104" s="2"/>
      <c r="G104" s="2"/>
      <c r="H104" s="2"/>
      <c r="I104" s="2"/>
      <c r="J104" s="2"/>
    </row>
    <row r="105" spans="1:16" x14ac:dyDescent="0.2">
      <c r="A105" s="2"/>
      <c r="B105" s="2"/>
      <c r="C105" s="19"/>
      <c r="D105" s="2"/>
      <c r="E105" s="2"/>
      <c r="F105" s="2"/>
      <c r="G105" s="2"/>
      <c r="H105" s="2"/>
      <c r="I105" s="2"/>
      <c r="J105" s="2"/>
    </row>
    <row r="106" spans="1:16" x14ac:dyDescent="0.2">
      <c r="A106" s="2"/>
      <c r="B106" s="2"/>
      <c r="C106" s="19"/>
      <c r="D106" s="2"/>
      <c r="E106" s="2"/>
      <c r="F106" s="2"/>
      <c r="G106" s="2"/>
      <c r="H106" s="2"/>
      <c r="I106" s="2"/>
      <c r="J106" s="2"/>
    </row>
    <row r="107" spans="1:16" x14ac:dyDescent="0.2">
      <c r="A107" s="2"/>
      <c r="B107" s="2"/>
      <c r="C107" s="19"/>
      <c r="D107" s="2"/>
      <c r="E107" s="2"/>
      <c r="F107" s="2"/>
      <c r="G107" s="2"/>
      <c r="H107" s="2"/>
      <c r="I107" s="2"/>
      <c r="J107" s="2"/>
    </row>
    <row r="108" spans="1:16" x14ac:dyDescent="0.2">
      <c r="A108" s="2"/>
      <c r="B108" s="2"/>
      <c r="C108" s="19"/>
      <c r="D108" s="2"/>
      <c r="E108" s="2"/>
      <c r="F108" s="2"/>
      <c r="G108" s="2"/>
      <c r="H108" s="2"/>
      <c r="I108" s="2"/>
      <c r="J108" s="2"/>
    </row>
    <row r="109" spans="1:16" x14ac:dyDescent="0.2">
      <c r="A109" s="2"/>
      <c r="B109" s="2"/>
      <c r="C109" s="19"/>
      <c r="D109" s="2"/>
      <c r="E109" s="2"/>
      <c r="F109" s="2"/>
      <c r="G109" s="2"/>
      <c r="H109" s="2"/>
      <c r="I109" s="2"/>
      <c r="J109" s="2"/>
    </row>
    <row r="110" spans="1:16" x14ac:dyDescent="0.2">
      <c r="A110" s="2"/>
      <c r="B110" s="2"/>
      <c r="C110" s="19"/>
      <c r="D110" s="2"/>
      <c r="E110" s="2"/>
      <c r="F110" s="2"/>
      <c r="G110" s="2"/>
      <c r="H110" s="2"/>
      <c r="I110" s="2"/>
      <c r="J110" s="2"/>
    </row>
    <row r="111" spans="1: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18"/>
      <c r="E120" s="2"/>
      <c r="F120" s="18"/>
      <c r="G120" s="2"/>
      <c r="H120" s="2"/>
      <c r="I120" s="2"/>
      <c r="J120" s="2"/>
    </row>
    <row r="121" spans="1:10" x14ac:dyDescent="0.2">
      <c r="A121" s="2"/>
      <c r="B121" s="2"/>
      <c r="C121" s="2"/>
      <c r="D121" s="18"/>
      <c r="E121" s="2"/>
      <c r="F121" s="18"/>
      <c r="G121" s="2"/>
      <c r="H121" s="2"/>
      <c r="I121" s="2"/>
      <c r="J121" s="2"/>
    </row>
    <row r="122" spans="1:10" x14ac:dyDescent="0.2">
      <c r="A122" s="2"/>
      <c r="B122" s="2"/>
      <c r="C122" s="2"/>
      <c r="D122" s="18"/>
      <c r="E122" s="2"/>
      <c r="F122" s="18"/>
      <c r="G122" s="2"/>
      <c r="H122" s="2"/>
      <c r="I122" s="2"/>
      <c r="J122" s="2"/>
    </row>
    <row r="123" spans="1:10" x14ac:dyDescent="0.2">
      <c r="A123" s="2"/>
      <c r="B123" s="2"/>
      <c r="C123" s="2"/>
      <c r="D123" s="18"/>
      <c r="E123" s="2"/>
      <c r="F123" s="18"/>
      <c r="G123" s="2"/>
      <c r="H123" s="2"/>
      <c r="I123" s="2"/>
      <c r="J123" s="2"/>
    </row>
    <row r="124" spans="1:10" x14ac:dyDescent="0.2">
      <c r="A124" s="2"/>
      <c r="B124" s="2"/>
      <c r="C124" s="2"/>
      <c r="D124" s="18"/>
      <c r="E124" s="2"/>
      <c r="F124" s="18"/>
      <c r="G124" s="2"/>
      <c r="H124" s="2"/>
      <c r="I124" s="2"/>
      <c r="J124" s="2"/>
    </row>
    <row r="125" spans="1:10" x14ac:dyDescent="0.2">
      <c r="A125" s="2"/>
      <c r="B125" s="2"/>
      <c r="C125" s="2"/>
      <c r="D125" s="18"/>
      <c r="E125" s="2"/>
      <c r="F125" s="18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7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7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7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7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7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7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2"/>
      <c r="L134" s="22"/>
    </row>
    <row r="135" spans="1:17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2"/>
      <c r="L135" s="22"/>
    </row>
    <row r="136" spans="1:17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2"/>
      <c r="L136" s="22"/>
    </row>
    <row r="137" spans="1:17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2"/>
      <c r="L137" s="22"/>
    </row>
    <row r="138" spans="1:17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2"/>
      <c r="L138" s="22"/>
    </row>
    <row r="139" spans="1:17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2"/>
      <c r="L139" s="22"/>
    </row>
    <row r="140" spans="1:17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2"/>
      <c r="L140" s="22"/>
    </row>
    <row r="141" spans="1:17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2"/>
      <c r="L141" s="22"/>
    </row>
    <row r="142" spans="1:17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2"/>
      <c r="L142" s="22"/>
      <c r="M142" s="22"/>
      <c r="N142" s="22"/>
      <c r="O142" s="22"/>
      <c r="P142" s="22"/>
      <c r="Q142" s="22"/>
    </row>
    <row r="143" spans="1:17" x14ac:dyDescent="0.2">
      <c r="A143" s="2"/>
      <c r="B143" s="2"/>
      <c r="C143" s="23"/>
      <c r="D143" s="2"/>
      <c r="E143" s="2"/>
      <c r="F143" s="2"/>
      <c r="G143" s="2"/>
      <c r="H143" s="2"/>
      <c r="I143" s="2"/>
      <c r="J143" s="2"/>
      <c r="K143" s="22"/>
      <c r="L143" s="22"/>
      <c r="M143" s="22"/>
      <c r="N143" s="22"/>
      <c r="O143" s="22"/>
      <c r="P143" s="22"/>
      <c r="Q143" s="22"/>
    </row>
    <row r="144" spans="1:17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2"/>
      <c r="L144" s="22"/>
      <c r="M144" s="22"/>
      <c r="N144" s="22"/>
      <c r="O144" s="22"/>
      <c r="P144" s="22"/>
      <c r="Q144" s="22"/>
    </row>
    <row r="145" spans="1:17" x14ac:dyDescent="0.2">
      <c r="A145" s="2"/>
      <c r="B145" s="2"/>
      <c r="C145" s="23"/>
      <c r="D145" s="2"/>
      <c r="E145" s="2"/>
      <c r="F145" s="2"/>
      <c r="G145" s="2"/>
      <c r="H145" s="2"/>
      <c r="I145" s="2"/>
      <c r="J145" s="2"/>
      <c r="K145" s="22"/>
      <c r="L145" s="22"/>
      <c r="M145" s="22"/>
      <c r="N145" s="22"/>
      <c r="O145" s="22"/>
      <c r="P145" s="22"/>
      <c r="Q145" s="22"/>
    </row>
    <row r="146" spans="1:17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2"/>
      <c r="L146" s="22"/>
      <c r="M146" s="22"/>
      <c r="N146" s="22"/>
      <c r="O146" s="22"/>
      <c r="P146" s="22"/>
      <c r="Q146" s="22"/>
    </row>
    <row r="147" spans="1:17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M147" s="22"/>
      <c r="N147" s="22"/>
      <c r="O147" s="22"/>
      <c r="P147" s="22"/>
      <c r="Q147" s="22"/>
    </row>
    <row r="148" spans="1:17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M148" s="22"/>
      <c r="N148" s="22"/>
      <c r="O148" s="22"/>
      <c r="P148" s="22"/>
      <c r="Q148" s="22"/>
    </row>
    <row r="149" spans="1:17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M149" s="22"/>
      <c r="N149" s="22"/>
      <c r="O149" s="22"/>
      <c r="P149" s="22"/>
      <c r="Q149" s="22"/>
    </row>
    <row r="150" spans="1:17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M150" s="22"/>
      <c r="N150" s="22"/>
      <c r="O150" s="22"/>
      <c r="P150" s="22"/>
      <c r="Q150" s="22"/>
    </row>
    <row r="151" spans="1:17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M151" s="22"/>
      <c r="N151" s="22"/>
      <c r="O151" s="22"/>
      <c r="P151" s="22"/>
      <c r="Q151" s="22"/>
    </row>
    <row r="152" spans="1:17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M152" s="22"/>
      <c r="N152" s="22"/>
      <c r="O152" s="22"/>
      <c r="P152" s="22"/>
      <c r="Q152" s="22"/>
    </row>
    <row r="153" spans="1:17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M153" s="22"/>
      <c r="N153" s="22"/>
      <c r="O153" s="22"/>
      <c r="P153" s="22"/>
      <c r="Q153" s="22"/>
    </row>
    <row r="154" spans="1:17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M154" s="22"/>
      <c r="N154" s="22"/>
      <c r="O154" s="22"/>
      <c r="P154" s="22"/>
      <c r="Q154" s="22"/>
    </row>
    <row r="155" spans="1:17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7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7" x14ac:dyDescent="0.2">
      <c r="A157" s="2"/>
      <c r="B157" s="2"/>
      <c r="C157" s="2"/>
      <c r="D157" s="2"/>
      <c r="E157" s="2"/>
      <c r="F157" s="2"/>
      <c r="G157" s="3"/>
      <c r="H157" s="3"/>
      <c r="I157" s="2"/>
      <c r="J157" s="2"/>
    </row>
    <row r="158" spans="1:17" x14ac:dyDescent="0.2">
      <c r="A158" s="2"/>
      <c r="B158" s="2"/>
      <c r="C158" s="2"/>
      <c r="D158" s="2"/>
      <c r="E158" s="2"/>
      <c r="F158" s="2"/>
      <c r="G158" s="3"/>
      <c r="H158" s="2"/>
      <c r="I158" s="2"/>
      <c r="J158" s="2"/>
    </row>
    <row r="159" spans="1:17" x14ac:dyDescent="0.2">
      <c r="A159" s="2"/>
      <c r="B159" s="2"/>
      <c r="C159" s="2"/>
      <c r="D159" s="2"/>
      <c r="E159" s="2"/>
      <c r="F159" s="2"/>
      <c r="G159" s="18"/>
      <c r="H159" s="2"/>
      <c r="I159" s="2"/>
      <c r="J159" s="2"/>
    </row>
    <row r="160" spans="1:17" x14ac:dyDescent="0.2">
      <c r="A160" s="2"/>
      <c r="B160" s="18"/>
      <c r="C160" s="2"/>
      <c r="D160" s="2"/>
      <c r="E160" s="2"/>
      <c r="F160" s="2"/>
      <c r="G160" s="18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18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18"/>
      <c r="H162" s="2"/>
      <c r="I162" s="2"/>
      <c r="J162" s="2"/>
    </row>
    <row r="163" spans="1:10" x14ac:dyDescent="0.2">
      <c r="A163" s="3"/>
      <c r="B163" s="2"/>
      <c r="C163" s="2"/>
      <c r="D163" s="2"/>
      <c r="E163" s="2"/>
      <c r="F163" s="2"/>
      <c r="G163" s="18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18"/>
      <c r="I164" s="18"/>
      <c r="J164" s="3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5.75" x14ac:dyDescent="0.25">
      <c r="A175" s="24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</row>
    <row r="185" spans="1:10" x14ac:dyDescent="0.2">
      <c r="A185" s="2"/>
      <c r="B185" s="2"/>
      <c r="C185" s="2"/>
    </row>
    <row r="186" spans="1:10" x14ac:dyDescent="0.2">
      <c r="A186" s="2"/>
      <c r="B186" s="2"/>
      <c r="C186" s="2"/>
    </row>
    <row r="187" spans="1:10" x14ac:dyDescent="0.2">
      <c r="A187" s="2"/>
      <c r="B187" s="2"/>
      <c r="C187" s="2"/>
    </row>
    <row r="188" spans="1:10" x14ac:dyDescent="0.2">
      <c r="A188" s="2"/>
      <c r="B188" s="2"/>
      <c r="C188" s="2"/>
    </row>
    <row r="189" spans="1:10" x14ac:dyDescent="0.2">
      <c r="A189" s="2"/>
      <c r="B189" s="2"/>
      <c r="C189" s="2"/>
    </row>
    <row r="190" spans="1:10" x14ac:dyDescent="0.2">
      <c r="A190" s="2"/>
      <c r="B190" s="2"/>
      <c r="C190" s="2"/>
    </row>
    <row r="191" spans="1:10" x14ac:dyDescent="0.2">
      <c r="A191" s="2"/>
      <c r="B191" s="2"/>
      <c r="C191" s="2"/>
    </row>
  </sheetData>
  <mergeCells count="2">
    <mergeCell ref="H76:I76"/>
    <mergeCell ref="E77:G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="90" zoomScaleNormal="90" workbookViewId="0">
      <selection activeCell="F11" sqref="F11"/>
    </sheetView>
  </sheetViews>
  <sheetFormatPr defaultRowHeight="12.75" x14ac:dyDescent="0.2"/>
  <cols>
    <col min="1" max="1" width="14.140625" customWidth="1"/>
    <col min="2" max="2" width="10.85546875" customWidth="1"/>
    <col min="3" max="3" width="12.42578125" bestFit="1" customWidth="1"/>
    <col min="6" max="6" width="14.42578125" customWidth="1"/>
  </cols>
  <sheetData>
    <row r="1" spans="1:8" ht="23.25" x14ac:dyDescent="0.35">
      <c r="A1" s="129" t="s">
        <v>20</v>
      </c>
      <c r="B1" s="129"/>
      <c r="C1" s="129"/>
      <c r="D1" s="129"/>
      <c r="E1" s="129"/>
      <c r="F1" s="129"/>
      <c r="G1" s="129"/>
      <c r="H1" s="129"/>
    </row>
    <row r="2" spans="1:8" x14ac:dyDescent="0.2">
      <c r="A2" s="1" t="s">
        <v>21</v>
      </c>
    </row>
    <row r="4" spans="1:8" x14ac:dyDescent="0.2">
      <c r="A4" s="10" t="s">
        <v>1</v>
      </c>
      <c r="B4" s="10" t="s">
        <v>22</v>
      </c>
      <c r="C4" s="10" t="s">
        <v>23</v>
      </c>
      <c r="D4" s="10" t="s">
        <v>24</v>
      </c>
      <c r="F4" s="25"/>
    </row>
    <row r="5" spans="1:8" x14ac:dyDescent="0.2">
      <c r="A5" s="8">
        <v>1</v>
      </c>
      <c r="B5" s="8">
        <v>4400</v>
      </c>
      <c r="C5" s="8">
        <v>478</v>
      </c>
      <c r="D5" s="8">
        <v>225.1</v>
      </c>
    </row>
    <row r="6" spans="1:8" x14ac:dyDescent="0.2">
      <c r="A6" s="8">
        <v>2</v>
      </c>
      <c r="B6" s="8">
        <v>4700</v>
      </c>
      <c r="C6" s="8">
        <v>487.8</v>
      </c>
      <c r="D6" s="8">
        <v>234</v>
      </c>
      <c r="F6" s="10" t="s">
        <v>23</v>
      </c>
      <c r="G6" s="73">
        <v>-1.828896207096242</v>
      </c>
      <c r="H6" s="84">
        <v>-1.83E-2</v>
      </c>
    </row>
    <row r="7" spans="1:8" ht="13.5" thickBot="1" x14ac:dyDescent="0.25">
      <c r="A7" s="8">
        <v>3</v>
      </c>
      <c r="B7" s="8">
        <v>5000</v>
      </c>
      <c r="C7" s="8">
        <v>509.9</v>
      </c>
      <c r="D7" s="8">
        <v>237.4</v>
      </c>
      <c r="F7" s="10" t="s">
        <v>24</v>
      </c>
      <c r="G7" s="75">
        <v>1.1193147034677899</v>
      </c>
      <c r="H7" s="84">
        <v>1.12E-2</v>
      </c>
    </row>
    <row r="8" spans="1:8" x14ac:dyDescent="0.2">
      <c r="A8" s="8">
        <v>4</v>
      </c>
      <c r="B8" s="8">
        <v>5300</v>
      </c>
      <c r="C8" s="8">
        <v>503.7</v>
      </c>
      <c r="D8" s="8">
        <v>253.2</v>
      </c>
    </row>
    <row r="9" spans="1:8" x14ac:dyDescent="0.2">
      <c r="A9" s="8">
        <v>5</v>
      </c>
      <c r="B9" s="8">
        <v>5500</v>
      </c>
      <c r="C9" s="8">
        <v>432.1</v>
      </c>
      <c r="D9" s="8">
        <v>181.1</v>
      </c>
    </row>
    <row r="10" spans="1:8" x14ac:dyDescent="0.2">
      <c r="A10" s="8">
        <v>6</v>
      </c>
      <c r="B10" s="8">
        <v>5800</v>
      </c>
      <c r="C10" s="8">
        <v>404.5</v>
      </c>
      <c r="D10" s="8">
        <v>208.5</v>
      </c>
    </row>
    <row r="11" spans="1:8" x14ac:dyDescent="0.2">
      <c r="A11" s="8">
        <v>7</v>
      </c>
      <c r="B11" s="8">
        <v>6350</v>
      </c>
      <c r="C11" s="8">
        <v>432.1</v>
      </c>
      <c r="D11" s="8">
        <v>214.5</v>
      </c>
    </row>
    <row r="12" spans="1:8" x14ac:dyDescent="0.2">
      <c r="A12" s="8">
        <v>8</v>
      </c>
      <c r="B12" s="8">
        <v>6750</v>
      </c>
      <c r="C12" s="8">
        <v>404.5</v>
      </c>
      <c r="D12" s="8">
        <v>225.9</v>
      </c>
    </row>
    <row r="13" spans="1:8" x14ac:dyDescent="0.2">
      <c r="A13" s="8">
        <v>9</v>
      </c>
      <c r="B13" s="8">
        <v>7150</v>
      </c>
      <c r="C13" s="8">
        <v>400.7</v>
      </c>
      <c r="D13" s="8">
        <v>248.1</v>
      </c>
    </row>
    <row r="14" spans="1:8" x14ac:dyDescent="0.2">
      <c r="A14" s="8">
        <v>10</v>
      </c>
      <c r="B14" s="8">
        <v>7750</v>
      </c>
      <c r="C14" s="8">
        <v>411.2</v>
      </c>
      <c r="D14" s="8">
        <v>257.60000000000002</v>
      </c>
    </row>
    <row r="15" spans="1:8" x14ac:dyDescent="0.2">
      <c r="A15" s="8">
        <v>11</v>
      </c>
      <c r="B15" s="8">
        <v>8350</v>
      </c>
      <c r="C15" s="8">
        <v>425.7</v>
      </c>
      <c r="D15" s="8">
        <v>283.5</v>
      </c>
    </row>
    <row r="16" spans="1:8" x14ac:dyDescent="0.2">
      <c r="A16" s="8">
        <v>12</v>
      </c>
      <c r="B16" s="8">
        <v>8850</v>
      </c>
      <c r="C16" s="8">
        <v>441.2</v>
      </c>
      <c r="D16" s="8">
        <v>291.39999999999998</v>
      </c>
    </row>
    <row r="18" spans="1:11" x14ac:dyDescent="0.2">
      <c r="A18" s="1"/>
      <c r="B18" t="s">
        <v>25</v>
      </c>
    </row>
    <row r="19" spans="1:11" x14ac:dyDescent="0.2">
      <c r="A19" s="2"/>
      <c r="B19" s="83" t="s">
        <v>14</v>
      </c>
      <c r="C19" s="83" t="s">
        <v>15</v>
      </c>
      <c r="D19" s="83" t="s">
        <v>16</v>
      </c>
      <c r="E19" s="2"/>
      <c r="F19" s="2"/>
      <c r="G19" s="2"/>
      <c r="H19" s="2"/>
      <c r="I19" s="2"/>
      <c r="J19" s="2"/>
      <c r="K19" s="2"/>
    </row>
    <row r="20" spans="1:11" x14ac:dyDescent="0.2">
      <c r="A20" s="3"/>
      <c r="B20" s="30" t="s">
        <v>151</v>
      </c>
      <c r="C20" s="30" t="s">
        <v>152</v>
      </c>
      <c r="D20" s="30" t="s">
        <v>153</v>
      </c>
      <c r="E20" s="2"/>
      <c r="F20" s="2"/>
      <c r="G20" s="2"/>
      <c r="H20" s="2"/>
      <c r="I20" s="2"/>
      <c r="J20" s="2"/>
      <c r="K20" s="2"/>
    </row>
    <row r="21" spans="1:11" x14ac:dyDescent="0.2">
      <c r="A21" s="2">
        <v>1</v>
      </c>
      <c r="B21" s="2">
        <f t="shared" ref="B21:D32" si="0">+LN(B5)</f>
        <v>8.3893598199063533</v>
      </c>
      <c r="C21" s="2">
        <f t="shared" si="0"/>
        <v>6.1696107324914564</v>
      </c>
      <c r="D21" s="2">
        <f t="shared" si="0"/>
        <v>5.4165447479126865</v>
      </c>
      <c r="E21" s="2"/>
      <c r="F21" s="2"/>
      <c r="G21" s="2"/>
      <c r="H21" s="2"/>
      <c r="I21" s="2"/>
      <c r="J21" s="2"/>
      <c r="K21" s="2"/>
    </row>
    <row r="22" spans="1:11" x14ac:dyDescent="0.2">
      <c r="A22" s="2">
        <v>2</v>
      </c>
      <c r="B22" s="2">
        <f t="shared" si="0"/>
        <v>8.4553177876981493</v>
      </c>
      <c r="C22" s="2">
        <f t="shared" si="0"/>
        <v>6.1899054857818196</v>
      </c>
      <c r="D22" s="2">
        <f t="shared" si="0"/>
        <v>5.4553211153577017</v>
      </c>
      <c r="E22" s="2"/>
      <c r="F22" s="2"/>
      <c r="G22" s="2"/>
      <c r="H22" s="2"/>
      <c r="I22" s="2"/>
      <c r="J22" s="2"/>
      <c r="K22" s="2"/>
    </row>
    <row r="23" spans="1:11" x14ac:dyDescent="0.2">
      <c r="A23" s="2">
        <v>3</v>
      </c>
      <c r="B23" s="2">
        <f t="shared" si="0"/>
        <v>8.5171931914162382</v>
      </c>
      <c r="C23" s="2">
        <f t="shared" si="0"/>
        <v>6.2342146280611104</v>
      </c>
      <c r="D23" s="2">
        <f t="shared" si="0"/>
        <v>5.4697464821755677</v>
      </c>
      <c r="E23" s="2"/>
      <c r="F23" s="2"/>
      <c r="G23" s="2"/>
      <c r="H23" s="2"/>
      <c r="I23" s="2"/>
      <c r="J23" s="2"/>
      <c r="K23" s="2"/>
    </row>
    <row r="24" spans="1:11" x14ac:dyDescent="0.2">
      <c r="A24" s="2">
        <v>4</v>
      </c>
      <c r="B24" s="2">
        <f t="shared" si="0"/>
        <v>8.5754620995402124</v>
      </c>
      <c r="C24" s="2">
        <f t="shared" si="0"/>
        <v>6.2219808527516047</v>
      </c>
      <c r="D24" s="2">
        <f t="shared" si="0"/>
        <v>5.5341796902700207</v>
      </c>
      <c r="E24" s="2"/>
      <c r="F24" s="2"/>
      <c r="G24" s="2"/>
      <c r="H24" s="2"/>
      <c r="I24" s="2"/>
      <c r="J24" s="2"/>
      <c r="K24" s="2"/>
    </row>
    <row r="25" spans="1:11" x14ac:dyDescent="0.2">
      <c r="A25" s="2">
        <v>5</v>
      </c>
      <c r="B25" s="2">
        <f t="shared" si="0"/>
        <v>8.6125033712205621</v>
      </c>
      <c r="C25" s="2">
        <f t="shared" si="0"/>
        <v>6.0686570429378879</v>
      </c>
      <c r="D25" s="2">
        <f t="shared" si="0"/>
        <v>5.1990493648893681</v>
      </c>
      <c r="E25" s="2"/>
      <c r="F25" s="2"/>
      <c r="G25" s="2"/>
      <c r="H25" s="2"/>
      <c r="I25" s="2"/>
      <c r="J25" s="2"/>
      <c r="K25" s="2"/>
    </row>
    <row r="26" spans="1:11" x14ac:dyDescent="0.2">
      <c r="A26" s="2">
        <v>6</v>
      </c>
      <c r="B26" s="2">
        <f t="shared" si="0"/>
        <v>8.66561319653451</v>
      </c>
      <c r="C26" s="2">
        <f t="shared" si="0"/>
        <v>6.0026517364985468</v>
      </c>
      <c r="D26" s="2">
        <f t="shared" si="0"/>
        <v>5.3399390412388561</v>
      </c>
      <c r="E26" s="2"/>
      <c r="F26" s="2"/>
      <c r="G26" s="2"/>
      <c r="H26" s="2"/>
      <c r="I26" s="2"/>
      <c r="J26" s="2"/>
      <c r="K26" s="2"/>
    </row>
    <row r="27" spans="1:11" x14ac:dyDescent="0.2">
      <c r="A27" s="2">
        <v>7</v>
      </c>
      <c r="B27" s="2">
        <f t="shared" si="0"/>
        <v>8.7562100918867376</v>
      </c>
      <c r="C27" s="2">
        <f t="shared" si="0"/>
        <v>6.0686570429378879</v>
      </c>
      <c r="D27" s="2">
        <f t="shared" si="0"/>
        <v>5.3683097383680716</v>
      </c>
      <c r="E27" s="2"/>
      <c r="F27" s="2"/>
      <c r="G27" s="2"/>
      <c r="H27" s="2"/>
      <c r="I27" s="2"/>
      <c r="J27" s="2"/>
      <c r="K27" s="2"/>
    </row>
    <row r="28" spans="1:11" x14ac:dyDescent="0.2">
      <c r="A28" s="2">
        <v>8</v>
      </c>
      <c r="B28" s="2">
        <f t="shared" si="0"/>
        <v>8.8172977838665751</v>
      </c>
      <c r="C28" s="2">
        <f t="shared" si="0"/>
        <v>6.0026517364985468</v>
      </c>
      <c r="D28" s="2">
        <f t="shared" si="0"/>
        <v>5.4200924234739576</v>
      </c>
      <c r="E28" s="2"/>
      <c r="F28" s="2"/>
      <c r="G28" s="2"/>
      <c r="H28" s="2"/>
      <c r="I28" s="2"/>
      <c r="J28" s="2"/>
      <c r="K28" s="2"/>
    </row>
    <row r="29" spans="1:11" x14ac:dyDescent="0.2">
      <c r="A29" s="2">
        <v>9</v>
      </c>
      <c r="B29" s="2">
        <f t="shared" si="0"/>
        <v>8.8748676356880534</v>
      </c>
      <c r="C29" s="2">
        <f t="shared" si="0"/>
        <v>5.9932130176420992</v>
      </c>
      <c r="D29" s="2">
        <f t="shared" si="0"/>
        <v>5.5138318906977553</v>
      </c>
      <c r="E29" s="2"/>
      <c r="F29" s="2"/>
      <c r="G29" s="2"/>
      <c r="H29" s="2"/>
      <c r="I29" s="2"/>
      <c r="J29" s="2"/>
      <c r="K29" s="2"/>
    </row>
    <row r="30" spans="1:11" x14ac:dyDescent="0.2">
      <c r="A30" s="2">
        <v>10</v>
      </c>
      <c r="B30" s="2">
        <f t="shared" si="0"/>
        <v>8.9554481223473932</v>
      </c>
      <c r="C30" s="2">
        <f t="shared" si="0"/>
        <v>6.0190797141409549</v>
      </c>
      <c r="D30" s="2">
        <f t="shared" si="0"/>
        <v>5.5514079942301988</v>
      </c>
      <c r="E30" s="2"/>
      <c r="F30" s="2"/>
      <c r="G30" s="2"/>
      <c r="H30" s="2"/>
      <c r="I30" s="2"/>
      <c r="J30" s="2"/>
      <c r="K30" s="2"/>
    </row>
    <row r="31" spans="1:11" x14ac:dyDescent="0.2">
      <c r="A31" s="2">
        <v>11</v>
      </c>
      <c r="B31" s="2">
        <f t="shared" si="0"/>
        <v>9.030016817844901</v>
      </c>
      <c r="C31" s="2">
        <f t="shared" si="0"/>
        <v>6.0537348728341067</v>
      </c>
      <c r="D31" s="2">
        <f t="shared" si="0"/>
        <v>5.6472121231678072</v>
      </c>
      <c r="E31" s="6"/>
      <c r="F31" s="6"/>
      <c r="G31" s="2"/>
      <c r="H31" s="2"/>
      <c r="I31" s="2"/>
      <c r="J31" s="2"/>
      <c r="K31" s="2"/>
    </row>
    <row r="32" spans="1:11" x14ac:dyDescent="0.2">
      <c r="A32" s="2">
        <v>12</v>
      </c>
      <c r="B32" s="2">
        <f t="shared" si="0"/>
        <v>9.0881727380019743</v>
      </c>
      <c r="C32" s="2">
        <f t="shared" si="0"/>
        <v>6.0894982873793477</v>
      </c>
      <c r="D32" s="2">
        <f t="shared" si="0"/>
        <v>5.6746968937611042</v>
      </c>
      <c r="E32" s="5"/>
      <c r="F32" s="5"/>
      <c r="G32" s="2"/>
      <c r="H32" s="2"/>
      <c r="I32" s="2"/>
      <c r="J32" s="2"/>
      <c r="K32" s="2"/>
    </row>
    <row r="33" spans="1:11" x14ac:dyDescent="0.2">
      <c r="A33" s="5"/>
      <c r="B33" s="5"/>
      <c r="C33" s="5"/>
      <c r="D33" s="5"/>
      <c r="E33" s="5"/>
      <c r="F33" s="5"/>
      <c r="G33" s="2"/>
      <c r="H33" s="2"/>
      <c r="I33" s="2"/>
      <c r="J33" s="2"/>
      <c r="K33" s="2"/>
    </row>
    <row r="34" spans="1:11" x14ac:dyDescent="0.2">
      <c r="A34" t="s">
        <v>113</v>
      </c>
      <c r="J34" s="2"/>
      <c r="K34" s="2"/>
    </row>
    <row r="35" spans="1:11" ht="13.5" thickBot="1" x14ac:dyDescent="0.25">
      <c r="J35" s="2"/>
      <c r="K35" s="2"/>
    </row>
    <row r="36" spans="1:11" x14ac:dyDescent="0.2">
      <c r="A36" s="72" t="s">
        <v>114</v>
      </c>
      <c r="B36" s="72"/>
      <c r="J36" s="2"/>
      <c r="K36" s="2"/>
    </row>
    <row r="37" spans="1:11" x14ac:dyDescent="0.2">
      <c r="A37" s="5" t="s">
        <v>115</v>
      </c>
      <c r="B37" s="5">
        <v>0.92006986920473544</v>
      </c>
      <c r="J37" s="2"/>
      <c r="K37" s="2"/>
    </row>
    <row r="38" spans="1:11" x14ac:dyDescent="0.2">
      <c r="A38" s="5" t="s">
        <v>116</v>
      </c>
      <c r="B38" s="5">
        <v>0.84652856421841893</v>
      </c>
      <c r="J38" s="2"/>
      <c r="K38" s="2"/>
    </row>
    <row r="39" spans="1:11" x14ac:dyDescent="0.2">
      <c r="A39" s="5" t="s">
        <v>117</v>
      </c>
      <c r="B39" s="5">
        <v>0.81242380071140097</v>
      </c>
      <c r="J39" s="2"/>
      <c r="K39" s="2"/>
    </row>
    <row r="40" spans="1:11" x14ac:dyDescent="0.2">
      <c r="A40" s="5" t="s">
        <v>118</v>
      </c>
      <c r="B40" s="5">
        <v>9.9191377147899371E-2</v>
      </c>
      <c r="J40" s="2"/>
      <c r="K40" s="2"/>
    </row>
    <row r="41" spans="1:11" ht="13.5" thickBot="1" x14ac:dyDescent="0.25">
      <c r="A41" s="70" t="s">
        <v>119</v>
      </c>
      <c r="B41" s="70">
        <v>12</v>
      </c>
      <c r="J41" s="2"/>
      <c r="K41" s="2"/>
    </row>
    <row r="42" spans="1:11" x14ac:dyDescent="0.2">
      <c r="J42" s="2"/>
      <c r="K42" s="2"/>
    </row>
    <row r="43" spans="1:11" ht="13.5" thickBot="1" x14ac:dyDescent="0.25">
      <c r="A43" t="s">
        <v>120</v>
      </c>
      <c r="J43" s="2"/>
      <c r="K43" s="2"/>
    </row>
    <row r="44" spans="1:11" x14ac:dyDescent="0.2">
      <c r="A44" s="71"/>
      <c r="B44" s="71" t="s">
        <v>125</v>
      </c>
      <c r="C44" s="71" t="s">
        <v>126</v>
      </c>
      <c r="D44" s="71" t="s">
        <v>127</v>
      </c>
      <c r="E44" s="71" t="s">
        <v>107</v>
      </c>
      <c r="F44" s="71" t="s">
        <v>128</v>
      </c>
      <c r="J44" s="2"/>
      <c r="K44" s="2"/>
    </row>
    <row r="45" spans="1:11" x14ac:dyDescent="0.2">
      <c r="A45" s="5" t="s">
        <v>121</v>
      </c>
      <c r="B45" s="5">
        <v>2</v>
      </c>
      <c r="C45" s="5">
        <v>0.48843233834371502</v>
      </c>
      <c r="D45" s="5">
        <v>0.24421616917185751</v>
      </c>
      <c r="E45" s="5">
        <v>24.821417220624394</v>
      </c>
      <c r="F45" s="5">
        <v>2.1733216309978949E-4</v>
      </c>
      <c r="J45" s="2"/>
      <c r="K45" s="2"/>
    </row>
    <row r="46" spans="1:11" x14ac:dyDescent="0.2">
      <c r="A46" s="5" t="s">
        <v>122</v>
      </c>
      <c r="B46" s="5">
        <v>9</v>
      </c>
      <c r="C46" s="5">
        <v>8.8550363704471322E-2</v>
      </c>
      <c r="D46" s="5">
        <v>9.8389293004968129E-3</v>
      </c>
      <c r="E46" s="5"/>
      <c r="F46" s="5"/>
      <c r="J46" s="2"/>
      <c r="K46" s="2"/>
    </row>
    <row r="47" spans="1:11" ht="13.5" thickBot="1" x14ac:dyDescent="0.25">
      <c r="A47" s="70" t="s">
        <v>123</v>
      </c>
      <c r="B47" s="70">
        <v>11</v>
      </c>
      <c r="C47" s="70">
        <v>0.57698270204818636</v>
      </c>
      <c r="D47" s="70"/>
      <c r="E47" s="70"/>
      <c r="F47" s="70"/>
      <c r="J47" s="2"/>
      <c r="K47" s="2"/>
    </row>
    <row r="48" spans="1:11" ht="13.5" thickBot="1" x14ac:dyDescent="0.25">
      <c r="J48" s="2"/>
      <c r="K48" s="2"/>
    </row>
    <row r="49" spans="1:11" x14ac:dyDescent="0.2">
      <c r="A49" s="71"/>
      <c r="B49" s="71" t="s">
        <v>129</v>
      </c>
      <c r="C49" s="71" t="s">
        <v>118</v>
      </c>
      <c r="D49" s="71" t="s">
        <v>130</v>
      </c>
      <c r="E49" s="71" t="s">
        <v>131</v>
      </c>
      <c r="F49" s="71" t="s">
        <v>132</v>
      </c>
      <c r="G49" s="71" t="s">
        <v>133</v>
      </c>
      <c r="H49" s="71" t="s">
        <v>134</v>
      </c>
      <c r="I49" s="71" t="s">
        <v>135</v>
      </c>
      <c r="J49" s="2"/>
      <c r="K49" s="2"/>
    </row>
    <row r="50" spans="1:11" x14ac:dyDescent="0.2">
      <c r="A50" s="5" t="s">
        <v>124</v>
      </c>
      <c r="B50" s="5">
        <v>13.753241047200671</v>
      </c>
      <c r="C50" s="5">
        <v>2.3239497013816521</v>
      </c>
      <c r="D50" s="5">
        <v>5.9180459194207131</v>
      </c>
      <c r="E50" s="5">
        <v>2.2400891839236922E-4</v>
      </c>
      <c r="F50" s="5">
        <v>8.4961015842374152</v>
      </c>
      <c r="G50" s="5">
        <v>19.010380510163927</v>
      </c>
      <c r="H50" s="5">
        <v>8.4961015842374152</v>
      </c>
      <c r="I50" s="5">
        <v>19.010380510163927</v>
      </c>
      <c r="J50" s="2"/>
      <c r="K50" s="2"/>
    </row>
    <row r="51" spans="1:11" x14ac:dyDescent="0.2">
      <c r="A51" s="5" t="s">
        <v>136</v>
      </c>
      <c r="B51" s="73">
        <v>-1.828896207096242</v>
      </c>
      <c r="C51" s="5">
        <v>0.33862426943200857</v>
      </c>
      <c r="D51" s="5">
        <v>-5.4009602151787321</v>
      </c>
      <c r="E51" s="5">
        <v>4.3246300018723972E-4</v>
      </c>
      <c r="F51" s="5">
        <v>-2.5949175236891695</v>
      </c>
      <c r="G51" s="5">
        <v>-1.0628748905033145</v>
      </c>
      <c r="H51" s="5">
        <v>-2.5949175236891695</v>
      </c>
      <c r="I51" s="5">
        <v>-1.0628748905033145</v>
      </c>
      <c r="J51" s="2"/>
      <c r="K51" s="2"/>
    </row>
    <row r="52" spans="1:11" ht="13.5" thickBot="1" x14ac:dyDescent="0.25">
      <c r="A52" s="70" t="s">
        <v>139</v>
      </c>
      <c r="B52" s="75">
        <v>1.1193147034677899</v>
      </c>
      <c r="C52" s="70">
        <v>0.22705457336910004</v>
      </c>
      <c r="D52" s="70">
        <v>4.9297166177235789</v>
      </c>
      <c r="E52" s="70">
        <v>8.136573712405914E-4</v>
      </c>
      <c r="F52" s="70">
        <v>0.60568157397478961</v>
      </c>
      <c r="G52" s="70">
        <v>1.6329478329607903</v>
      </c>
      <c r="H52" s="70">
        <v>0.60568157397478961</v>
      </c>
      <c r="I52" s="70">
        <v>1.6329478329607903</v>
      </c>
      <c r="J52" s="2"/>
      <c r="K52" s="2"/>
    </row>
    <row r="53" spans="1:11" x14ac:dyDescent="0.2">
      <c r="J53" s="2"/>
      <c r="K53" s="2"/>
    </row>
    <row r="54" spans="1:11" x14ac:dyDescent="0.2">
      <c r="J54" s="2"/>
      <c r="K54" s="2"/>
    </row>
    <row r="55" spans="1:11" x14ac:dyDescent="0.2">
      <c r="J55" s="2"/>
      <c r="K55" s="2"/>
    </row>
    <row r="56" spans="1:11" x14ac:dyDescent="0.2">
      <c r="A56" s="5"/>
      <c r="B56" s="5"/>
      <c r="C56" s="5"/>
      <c r="D56" s="5"/>
      <c r="E56" s="2"/>
      <c r="F56" s="5"/>
      <c r="G56" s="5"/>
      <c r="H56" s="2"/>
      <c r="I56" s="2"/>
      <c r="J56" s="2"/>
      <c r="K56" s="2"/>
    </row>
    <row r="57" spans="1:11" x14ac:dyDescent="0.2">
      <c r="A57" s="5"/>
      <c r="B57" s="5"/>
      <c r="C57" s="5"/>
      <c r="D57" s="5"/>
      <c r="E57" s="2"/>
      <c r="F57" s="5"/>
      <c r="G57" s="5"/>
      <c r="H57" s="2"/>
      <c r="I57" s="2"/>
      <c r="J57" s="2"/>
      <c r="K57" s="2"/>
    </row>
    <row r="58" spans="1:1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">
      <c r="A59" s="26"/>
      <c r="B59" s="26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10" zoomScale="90" zoomScaleNormal="90" workbookViewId="0">
      <selection activeCell="D54" sqref="D54"/>
    </sheetView>
  </sheetViews>
  <sheetFormatPr defaultRowHeight="12.75" x14ac:dyDescent="0.2"/>
  <cols>
    <col min="1" max="1" width="14.42578125" customWidth="1"/>
    <col min="3" max="3" width="20.42578125" bestFit="1" customWidth="1"/>
    <col min="11" max="11" width="12.7109375" customWidth="1"/>
  </cols>
  <sheetData>
    <row r="1" spans="1:10" ht="23.25" x14ac:dyDescent="0.35">
      <c r="A1" s="129" t="s">
        <v>28</v>
      </c>
      <c r="B1" s="129"/>
      <c r="C1" s="129"/>
      <c r="D1" s="129"/>
      <c r="E1" s="129"/>
      <c r="F1" s="129"/>
      <c r="G1" s="129"/>
      <c r="H1" s="129"/>
    </row>
    <row r="2" spans="1:10" x14ac:dyDescent="0.2">
      <c r="A2" s="1" t="s">
        <v>26</v>
      </c>
      <c r="B2" s="9" t="s">
        <v>29</v>
      </c>
    </row>
    <row r="3" spans="1:10" x14ac:dyDescent="0.2">
      <c r="A3" s="1"/>
    </row>
    <row r="4" spans="1:10" x14ac:dyDescent="0.2">
      <c r="D4" s="10" t="s">
        <v>112</v>
      </c>
    </row>
    <row r="5" spans="1:10" x14ac:dyDescent="0.2">
      <c r="B5" s="10" t="s">
        <v>1</v>
      </c>
      <c r="C5" s="10" t="s">
        <v>27</v>
      </c>
      <c r="D5" s="10" t="s">
        <v>30</v>
      </c>
      <c r="E5" s="10" t="s">
        <v>168</v>
      </c>
    </row>
    <row r="6" spans="1:10" x14ac:dyDescent="0.2">
      <c r="A6" s="8">
        <v>1</v>
      </c>
      <c r="B6" s="130">
        <v>2000</v>
      </c>
      <c r="C6" s="8">
        <v>2445.3000000000002</v>
      </c>
      <c r="D6" s="27">
        <v>1</v>
      </c>
      <c r="E6">
        <f>LN('[1]log-lin'!C5)</f>
        <v>7.8019230937685213</v>
      </c>
      <c r="J6" s="11"/>
    </row>
    <row r="7" spans="1:10" x14ac:dyDescent="0.2">
      <c r="A7" s="8">
        <v>2</v>
      </c>
      <c r="B7" s="130"/>
      <c r="C7" s="8">
        <v>2455.9</v>
      </c>
      <c r="D7" s="27">
        <v>2</v>
      </c>
      <c r="E7">
        <f>LN('[1]log-lin'!C6)</f>
        <v>7.8062485718257113</v>
      </c>
      <c r="H7" s="89" t="s">
        <v>165</v>
      </c>
      <c r="J7" s="11"/>
    </row>
    <row r="8" spans="1:10" x14ac:dyDescent="0.2">
      <c r="A8" s="8">
        <v>3</v>
      </c>
      <c r="B8" s="130"/>
      <c r="C8" s="8">
        <v>2480</v>
      </c>
      <c r="D8" s="27">
        <v>3</v>
      </c>
      <c r="E8">
        <f>LN('[1]log-lin'!C7)</f>
        <v>7.8160138391590275</v>
      </c>
      <c r="H8" s="9" t="s">
        <v>176</v>
      </c>
      <c r="J8" s="11"/>
    </row>
    <row r="9" spans="1:10" x14ac:dyDescent="0.2">
      <c r="A9" s="8">
        <v>4</v>
      </c>
      <c r="B9" s="131"/>
      <c r="C9" s="8">
        <v>2494.4</v>
      </c>
      <c r="D9" s="27">
        <v>4</v>
      </c>
      <c r="E9">
        <f>LN('[1]log-lin'!C8)</f>
        <v>7.8218034983035123</v>
      </c>
      <c r="H9" s="9"/>
      <c r="J9" s="11"/>
    </row>
    <row r="10" spans="1:10" x14ac:dyDescent="0.2">
      <c r="A10" s="8">
        <v>1</v>
      </c>
      <c r="B10" s="130">
        <v>2001</v>
      </c>
      <c r="C10" s="8">
        <v>2510.9</v>
      </c>
      <c r="D10" s="27">
        <v>5</v>
      </c>
      <c r="E10">
        <f>LN('[1]log-lin'!C9)</f>
        <v>7.8283965335935504</v>
      </c>
      <c r="H10" s="9" t="s">
        <v>166</v>
      </c>
      <c r="J10" s="11"/>
    </row>
    <row r="11" spans="1:10" x14ac:dyDescent="0.2">
      <c r="A11" s="8">
        <v>2</v>
      </c>
      <c r="B11" s="130"/>
      <c r="C11" s="8">
        <v>2531.4</v>
      </c>
      <c r="D11" s="27">
        <v>6</v>
      </c>
      <c r="E11">
        <f>LN('[1]log-lin'!C10)</f>
        <v>7.8365277883583477</v>
      </c>
      <c r="J11" s="11"/>
    </row>
    <row r="12" spans="1:10" x14ac:dyDescent="0.2">
      <c r="A12" s="8">
        <v>3</v>
      </c>
      <c r="B12" s="130"/>
      <c r="C12" s="8">
        <v>2543.8000000000002</v>
      </c>
      <c r="D12" s="27">
        <v>7</v>
      </c>
      <c r="E12">
        <f>LN('[1]log-lin'!C11)</f>
        <v>7.8414143050173841</v>
      </c>
      <c r="H12" s="9" t="s">
        <v>167</v>
      </c>
      <c r="J12" s="11"/>
    </row>
    <row r="13" spans="1:10" x14ac:dyDescent="0.2">
      <c r="A13" s="8">
        <v>4</v>
      </c>
      <c r="B13" s="130"/>
      <c r="C13" s="8">
        <v>2555.9</v>
      </c>
      <c r="D13" s="27">
        <v>8</v>
      </c>
      <c r="E13">
        <f>LN('[1]log-lin'!C12)</f>
        <v>7.8461596911014038</v>
      </c>
      <c r="J13" s="11"/>
    </row>
    <row r="14" spans="1:10" x14ac:dyDescent="0.2">
      <c r="A14" s="8">
        <v>1</v>
      </c>
      <c r="B14" s="130">
        <v>2002</v>
      </c>
      <c r="C14" s="8">
        <v>2570.4</v>
      </c>
      <c r="D14" s="27">
        <v>9</v>
      </c>
      <c r="E14">
        <f>LN('[1]log-lin'!C13)</f>
        <v>7.851816807801649</v>
      </c>
      <c r="J14" s="11"/>
    </row>
    <row r="15" spans="1:10" x14ac:dyDescent="0.2">
      <c r="A15" s="8">
        <v>2</v>
      </c>
      <c r="B15" s="130"/>
      <c r="C15" s="8">
        <v>2594.8000000000002</v>
      </c>
      <c r="D15" s="27">
        <v>10</v>
      </c>
      <c r="E15">
        <f>LN('[1]log-lin'!C14)</f>
        <v>7.8612647213389</v>
      </c>
      <c r="J15" s="11"/>
    </row>
    <row r="16" spans="1:10" x14ac:dyDescent="0.2">
      <c r="A16" s="8">
        <v>3</v>
      </c>
      <c r="B16" s="130"/>
      <c r="C16" s="8">
        <v>2610.3000000000002</v>
      </c>
      <c r="D16" s="27">
        <v>11</v>
      </c>
      <c r="E16">
        <f>LN('[1]log-lin'!C15)</f>
        <v>7.8672204362400882</v>
      </c>
      <c r="J16" s="11"/>
    </row>
    <row r="17" spans="1:11" x14ac:dyDescent="0.2">
      <c r="A17" s="8">
        <v>4</v>
      </c>
      <c r="B17" s="130"/>
      <c r="C17" s="8">
        <v>2622.9</v>
      </c>
      <c r="D17" s="27">
        <v>12</v>
      </c>
      <c r="E17">
        <f>LN('[1]log-lin'!C16)</f>
        <v>7.8720358548549552</v>
      </c>
      <c r="J17" s="11"/>
    </row>
    <row r="18" spans="1:11" x14ac:dyDescent="0.2">
      <c r="A18" s="8">
        <v>1</v>
      </c>
      <c r="B18" s="130">
        <v>2003</v>
      </c>
      <c r="C18" s="8">
        <v>2648.5</v>
      </c>
      <c r="D18" s="27">
        <v>13</v>
      </c>
      <c r="E18">
        <f>LN('[1]log-lin'!C17)</f>
        <v>7.8817487209845813</v>
      </c>
      <c r="J18" s="11"/>
    </row>
    <row r="19" spans="1:11" x14ac:dyDescent="0.2">
      <c r="A19" s="8">
        <v>2</v>
      </c>
      <c r="B19" s="130"/>
      <c r="C19" s="8">
        <v>2668.4</v>
      </c>
      <c r="D19" s="27">
        <v>14</v>
      </c>
      <c r="E19">
        <f>LN('[1]log-lin'!C18)</f>
        <v>7.8892343208353601</v>
      </c>
      <c r="J19" s="11"/>
    </row>
    <row r="20" spans="1:11" x14ac:dyDescent="0.2">
      <c r="A20" s="8">
        <v>3</v>
      </c>
      <c r="B20" s="130"/>
      <c r="C20" s="8">
        <v>2688.1</v>
      </c>
      <c r="D20" s="27">
        <v>15</v>
      </c>
      <c r="E20">
        <f>LN('[1]log-lin'!C19)</f>
        <v>7.8965899033320008</v>
      </c>
      <c r="J20" s="11"/>
    </row>
    <row r="21" spans="1:11" x14ac:dyDescent="0.2">
      <c r="A21" s="8">
        <v>4</v>
      </c>
      <c r="B21" s="130"/>
      <c r="C21" s="8">
        <v>2701.7</v>
      </c>
      <c r="D21" s="27">
        <v>16</v>
      </c>
      <c r="E21">
        <f>LN('[1]log-lin'!C20)</f>
        <v>7.9016364834884776</v>
      </c>
      <c r="J21" s="11"/>
    </row>
    <row r="22" spans="1:11" x14ac:dyDescent="0.2">
      <c r="A22" s="8">
        <v>1</v>
      </c>
      <c r="B22" s="130">
        <v>2004</v>
      </c>
      <c r="C22" s="8">
        <v>2722.1</v>
      </c>
      <c r="D22" s="27">
        <v>17</v>
      </c>
      <c r="E22">
        <f>LN('[1]log-lin'!C21)</f>
        <v>7.9091589202294719</v>
      </c>
      <c r="J22" s="11"/>
    </row>
    <row r="23" spans="1:11" x14ac:dyDescent="0.2">
      <c r="A23" s="8">
        <v>2</v>
      </c>
      <c r="B23" s="130"/>
      <c r="C23" s="8">
        <v>2743.6</v>
      </c>
      <c r="D23" s="27">
        <v>18</v>
      </c>
      <c r="E23">
        <f>LN('[1]log-lin'!C22)</f>
        <v>7.9170262056251666</v>
      </c>
      <c r="J23" s="11"/>
    </row>
    <row r="24" spans="1:11" x14ac:dyDescent="0.2">
      <c r="A24" s="8">
        <v>3</v>
      </c>
      <c r="B24" s="130"/>
      <c r="C24" s="8">
        <v>2775.4</v>
      </c>
      <c r="D24" s="27">
        <v>19</v>
      </c>
      <c r="E24">
        <f>LN('[1]log-lin'!C23)</f>
        <v>7.9285501599369104</v>
      </c>
      <c r="J24" s="11"/>
    </row>
    <row r="25" spans="1:11" x14ac:dyDescent="0.2">
      <c r="A25" s="8">
        <v>4</v>
      </c>
      <c r="B25" s="130"/>
      <c r="C25" s="8">
        <v>2804.8</v>
      </c>
      <c r="D25" s="27">
        <v>20</v>
      </c>
      <c r="E25">
        <f>LN('[1]log-lin'!C24)</f>
        <v>7.9390875141669701</v>
      </c>
    </row>
    <row r="26" spans="1:11" x14ac:dyDescent="0.2">
      <c r="A26" s="8">
        <v>1</v>
      </c>
      <c r="B26" s="130">
        <v>2005</v>
      </c>
      <c r="C26" s="8">
        <v>2829.3</v>
      </c>
      <c r="D26" s="27">
        <v>21</v>
      </c>
      <c r="E26">
        <f>LN('[1]log-lin'!C25)</f>
        <v>7.9477846102179486</v>
      </c>
    </row>
    <row r="27" spans="1:11" x14ac:dyDescent="0.2">
      <c r="A27" s="8">
        <v>2</v>
      </c>
      <c r="B27" s="130"/>
      <c r="C27" s="8">
        <v>2866.8</v>
      </c>
      <c r="D27" s="27">
        <v>22</v>
      </c>
      <c r="E27">
        <f>LN('[1]log-lin'!C26)</f>
        <v>7.9609517041197639</v>
      </c>
    </row>
    <row r="28" spans="1:11" x14ac:dyDescent="0.2">
      <c r="A28" s="8">
        <v>3</v>
      </c>
      <c r="B28" s="130"/>
      <c r="C28" s="8">
        <v>2904.8</v>
      </c>
      <c r="D28" s="27">
        <v>23</v>
      </c>
      <c r="E28">
        <f>LN('[1]log-lin'!C27)</f>
        <v>7.9741198201001264</v>
      </c>
    </row>
    <row r="30" spans="1:11" x14ac:dyDescent="0.2">
      <c r="A30" s="1"/>
      <c r="B30" t="s">
        <v>0</v>
      </c>
    </row>
    <row r="31" spans="1:11" x14ac:dyDescent="0.2">
      <c r="A31" s="1"/>
      <c r="H31" s="2"/>
      <c r="I31" s="2"/>
      <c r="J31" s="2"/>
      <c r="K31" s="2"/>
    </row>
    <row r="32" spans="1:11" ht="13.5" thickBot="1" x14ac:dyDescent="0.25">
      <c r="A32" t="s">
        <v>113</v>
      </c>
      <c r="J32" s="2"/>
      <c r="K32" s="2"/>
    </row>
    <row r="33" spans="1:11" x14ac:dyDescent="0.2">
      <c r="A33" s="72" t="s">
        <v>114</v>
      </c>
      <c r="B33" s="72"/>
      <c r="J33" s="2"/>
      <c r="K33" s="2"/>
    </row>
    <row r="34" spans="1:11" x14ac:dyDescent="0.2">
      <c r="A34" s="5" t="s">
        <v>115</v>
      </c>
      <c r="B34" s="5">
        <v>0.99468807972501205</v>
      </c>
      <c r="G34" s="89"/>
      <c r="J34" s="2"/>
      <c r="K34" s="2"/>
    </row>
    <row r="35" spans="1:11" x14ac:dyDescent="0.2">
      <c r="A35" s="5" t="s">
        <v>116</v>
      </c>
      <c r="B35" s="5">
        <v>0.9894043759470319</v>
      </c>
      <c r="J35" s="2"/>
      <c r="K35" s="2"/>
    </row>
    <row r="36" spans="1:11" x14ac:dyDescent="0.2">
      <c r="A36" s="5" t="s">
        <v>117</v>
      </c>
      <c r="B36" s="5">
        <v>0.98889982242070018</v>
      </c>
      <c r="J36" s="2"/>
      <c r="K36" s="2"/>
    </row>
    <row r="37" spans="1:11" x14ac:dyDescent="0.2">
      <c r="A37" s="5" t="s">
        <v>118</v>
      </c>
      <c r="B37" s="5">
        <v>5.3345639303054582E-3</v>
      </c>
      <c r="J37" s="2"/>
      <c r="K37" s="2"/>
    </row>
    <row r="38" spans="1:11" ht="13.5" thickBot="1" x14ac:dyDescent="0.25">
      <c r="A38" s="70" t="s">
        <v>119</v>
      </c>
      <c r="B38" s="70">
        <v>23</v>
      </c>
      <c r="J38" s="2"/>
      <c r="K38" s="2"/>
    </row>
    <row r="39" spans="1:11" ht="13.5" thickBot="1" x14ac:dyDescent="0.25">
      <c r="A39" t="s">
        <v>120</v>
      </c>
      <c r="J39" s="2"/>
      <c r="K39" s="2"/>
    </row>
    <row r="40" spans="1:11" x14ac:dyDescent="0.2">
      <c r="A40" s="71"/>
      <c r="B40" s="71" t="s">
        <v>125</v>
      </c>
      <c r="C40" s="71" t="s">
        <v>126</v>
      </c>
      <c r="D40" s="71" t="s">
        <v>127</v>
      </c>
      <c r="E40" s="71" t="s">
        <v>107</v>
      </c>
      <c r="F40" s="71" t="s">
        <v>128</v>
      </c>
      <c r="J40" s="2"/>
      <c r="K40" s="2"/>
    </row>
    <row r="41" spans="1:11" x14ac:dyDescent="0.2">
      <c r="A41" s="5" t="s">
        <v>121</v>
      </c>
      <c r="B41" s="5">
        <v>1</v>
      </c>
      <c r="C41" s="5">
        <v>5.5803884264536287E-2</v>
      </c>
      <c r="D41" s="5">
        <v>5.5803884264536287E-2</v>
      </c>
      <c r="E41" s="5">
        <v>1960.9502744736835</v>
      </c>
      <c r="F41" s="5">
        <v>3.1739636742810767E-22</v>
      </c>
      <c r="J41" s="2"/>
      <c r="K41" s="2"/>
    </row>
    <row r="42" spans="1:11" x14ac:dyDescent="0.2">
      <c r="A42" s="5" t="s">
        <v>122</v>
      </c>
      <c r="B42" s="5">
        <v>21</v>
      </c>
      <c r="C42" s="5">
        <v>5.9760901885683637E-4</v>
      </c>
      <c r="D42" s="5">
        <v>2.8457572326516019E-5</v>
      </c>
      <c r="E42" s="5"/>
      <c r="F42" s="5"/>
      <c r="J42" s="2"/>
      <c r="K42" s="2"/>
    </row>
    <row r="43" spans="1:11" ht="13.5" thickBot="1" x14ac:dyDescent="0.25">
      <c r="A43" s="70" t="s">
        <v>123</v>
      </c>
      <c r="B43" s="70">
        <v>22</v>
      </c>
      <c r="C43" s="70">
        <v>5.6401493283393125E-2</v>
      </c>
      <c r="D43" s="70"/>
      <c r="E43" s="70"/>
      <c r="F43" s="70"/>
      <c r="J43" s="2"/>
      <c r="K43" s="2"/>
    </row>
    <row r="44" spans="1:11" x14ac:dyDescent="0.2">
      <c r="A44" s="71"/>
      <c r="B44" s="71" t="s">
        <v>129</v>
      </c>
      <c r="C44" s="71" t="s">
        <v>118</v>
      </c>
      <c r="D44" s="71" t="s">
        <v>130</v>
      </c>
      <c r="E44" s="71" t="s">
        <v>131</v>
      </c>
      <c r="F44" s="71" t="s">
        <v>132</v>
      </c>
      <c r="G44" s="71" t="s">
        <v>133</v>
      </c>
      <c r="H44" s="71" t="s">
        <v>134</v>
      </c>
      <c r="I44" s="71" t="s">
        <v>135</v>
      </c>
      <c r="J44" s="2"/>
      <c r="K44" s="2"/>
    </row>
    <row r="45" spans="1:11" x14ac:dyDescent="0.2">
      <c r="A45" s="5" t="s">
        <v>124</v>
      </c>
      <c r="B45" s="90">
        <v>7.7890086430810079</v>
      </c>
      <c r="C45" s="5">
        <v>2.2992573980301243E-3</v>
      </c>
      <c r="D45" s="5">
        <v>3387.6192590504206</v>
      </c>
      <c r="E45" s="5">
        <v>9.7987425140597136E-62</v>
      </c>
      <c r="F45" s="5">
        <v>7.7842270755810494</v>
      </c>
      <c r="G45" s="5">
        <v>7.7937902105809664</v>
      </c>
      <c r="H45" s="5">
        <v>7.7842270755810494</v>
      </c>
      <c r="I45" s="5">
        <v>7.7937902105809664</v>
      </c>
      <c r="J45" s="2"/>
      <c r="K45" s="2"/>
    </row>
    <row r="46" spans="1:11" ht="13.5" thickBot="1" x14ac:dyDescent="0.25">
      <c r="A46" s="70" t="s">
        <v>136</v>
      </c>
      <c r="B46" s="91">
        <v>7.4257779475966129E-3</v>
      </c>
      <c r="C46" s="70">
        <v>1.6769058040756759E-4</v>
      </c>
      <c r="D46" s="70">
        <v>44.282618198043401</v>
      </c>
      <c r="E46" s="70">
        <v>3.1739636742810222E-22</v>
      </c>
      <c r="F46" s="70">
        <v>7.0770462962326027E-3</v>
      </c>
      <c r="G46" s="70">
        <v>7.774509598960623E-3</v>
      </c>
      <c r="H46" s="70">
        <v>7.0770462962326027E-3</v>
      </c>
      <c r="I46" s="70">
        <v>7.774509598960623E-3</v>
      </c>
      <c r="J46" s="2"/>
      <c r="K46" s="2"/>
    </row>
    <row r="47" spans="1:11" x14ac:dyDescent="0.2">
      <c r="J47" s="2"/>
      <c r="K47" s="2"/>
    </row>
    <row r="48" spans="1:11" x14ac:dyDescent="0.2">
      <c r="A48" t="s">
        <v>169</v>
      </c>
      <c r="B48">
        <f>EXP(B45)</f>
        <v>2413.92333601378</v>
      </c>
      <c r="C48" s="9" t="s">
        <v>170</v>
      </c>
      <c r="D48" s="9" t="s">
        <v>171</v>
      </c>
      <c r="J48" s="2"/>
      <c r="K48" s="2"/>
    </row>
    <row r="49" spans="1:12" x14ac:dyDescent="0.2">
      <c r="A49" t="s">
        <v>137</v>
      </c>
      <c r="B49">
        <f>B46</f>
        <v>7.4257779475966129E-3</v>
      </c>
      <c r="C49" s="92">
        <f>B49</f>
        <v>7.4257779475966129E-3</v>
      </c>
      <c r="D49" s="9" t="s">
        <v>175</v>
      </c>
      <c r="J49" s="2"/>
      <c r="K49" s="2"/>
      <c r="L49" s="12"/>
    </row>
    <row r="50" spans="1:12" x14ac:dyDescent="0.2">
      <c r="A50" s="14"/>
      <c r="B50" s="14"/>
      <c r="C50" s="30" t="s">
        <v>172</v>
      </c>
      <c r="D50" s="9" t="s">
        <v>173</v>
      </c>
      <c r="E50" s="2"/>
      <c r="F50" s="2"/>
      <c r="G50" s="2"/>
      <c r="H50" s="2"/>
      <c r="I50" s="2"/>
      <c r="J50" s="2"/>
      <c r="K50" s="2"/>
      <c r="L50" s="12"/>
    </row>
    <row r="51" spans="1:12" x14ac:dyDescent="0.2">
      <c r="A51" s="5"/>
      <c r="B51" s="5"/>
      <c r="C51" s="93">
        <f>C49*4</f>
        <v>2.9703111790386452E-2</v>
      </c>
      <c r="D51" s="83" t="s">
        <v>174</v>
      </c>
      <c r="E51" s="2"/>
      <c r="F51" s="2"/>
      <c r="G51" s="2"/>
      <c r="H51" s="2"/>
      <c r="I51" s="2"/>
      <c r="J51" s="2"/>
      <c r="K51" s="2"/>
      <c r="L51" s="12"/>
    </row>
    <row r="52" spans="1:12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2"/>
    </row>
    <row r="53" spans="1:12" x14ac:dyDescent="0.2">
      <c r="A53" s="2"/>
      <c r="B53" s="18"/>
      <c r="C53" s="2"/>
      <c r="D53" s="2"/>
      <c r="E53" s="2"/>
      <c r="F53" s="2"/>
      <c r="G53" s="2"/>
      <c r="H53" s="2"/>
      <c r="I53" s="2"/>
      <c r="J53" s="2"/>
      <c r="K53" s="2"/>
      <c r="L53" s="12"/>
    </row>
    <row r="54" spans="1:12" x14ac:dyDescent="0.2">
      <c r="A54" s="14"/>
      <c r="B54" s="14"/>
      <c r="C54" s="2"/>
      <c r="D54" s="2"/>
      <c r="E54" s="2"/>
      <c r="F54" s="2"/>
      <c r="G54" s="2"/>
      <c r="H54" s="2"/>
      <c r="I54" s="2"/>
      <c r="J54" s="2"/>
      <c r="K54" s="2"/>
      <c r="L54" s="12"/>
    </row>
    <row r="55" spans="1:12" x14ac:dyDescent="0.2">
      <c r="A55" s="5"/>
      <c r="B55" s="5"/>
      <c r="C55" s="2"/>
      <c r="D55" s="2"/>
      <c r="E55" s="2"/>
      <c r="F55" s="2"/>
      <c r="G55" s="2"/>
      <c r="H55" s="2"/>
      <c r="I55" s="2"/>
      <c r="J55" s="2"/>
      <c r="K55" s="2"/>
      <c r="L55" s="12"/>
    </row>
    <row r="56" spans="1:12" x14ac:dyDescent="0.2">
      <c r="A56" s="28"/>
      <c r="B56" s="5"/>
      <c r="C56" s="2"/>
      <c r="D56" s="2"/>
      <c r="E56" s="2"/>
      <c r="F56" s="2"/>
      <c r="G56" s="2"/>
      <c r="H56" s="2"/>
      <c r="I56" s="2"/>
      <c r="J56" s="2"/>
      <c r="K56" s="2"/>
      <c r="L56" s="12"/>
    </row>
    <row r="57" spans="1:12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2"/>
    </row>
    <row r="58" spans="1:12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2"/>
    </row>
    <row r="59" spans="1:12" x14ac:dyDescent="0.2">
      <c r="A59" s="14"/>
      <c r="B59" s="14"/>
      <c r="C59" s="2"/>
      <c r="D59" s="2"/>
      <c r="E59" s="2"/>
      <c r="F59" s="2"/>
      <c r="G59" s="2"/>
      <c r="H59" s="2"/>
      <c r="I59" s="2"/>
      <c r="J59" s="2"/>
      <c r="K59" s="2"/>
      <c r="L59" s="12"/>
    </row>
    <row r="60" spans="1:12" x14ac:dyDescent="0.2">
      <c r="A60" s="5"/>
      <c r="B60" s="5"/>
      <c r="C60" s="2"/>
      <c r="D60" s="2"/>
      <c r="E60" s="2"/>
      <c r="F60" s="2"/>
      <c r="G60" s="2"/>
      <c r="H60" s="2"/>
      <c r="I60" s="2"/>
      <c r="J60" s="2"/>
      <c r="K60" s="2"/>
      <c r="L60" s="12"/>
    </row>
    <row r="61" spans="1:12" x14ac:dyDescent="0.2">
      <c r="A61" s="5"/>
      <c r="B61" s="5"/>
      <c r="C61" s="2"/>
      <c r="D61" s="2"/>
      <c r="E61" s="2"/>
      <c r="F61" s="2"/>
      <c r="G61" s="2"/>
      <c r="H61" s="2"/>
      <c r="I61" s="2"/>
      <c r="J61" s="2"/>
      <c r="K61" s="2"/>
      <c r="L61" s="12"/>
    </row>
    <row r="62" spans="1:12" x14ac:dyDescent="0.2">
      <c r="A62" s="5"/>
      <c r="B62" s="5"/>
      <c r="C62" s="2"/>
      <c r="D62" s="2"/>
      <c r="E62" s="2"/>
      <c r="F62" s="2"/>
      <c r="G62" s="2"/>
      <c r="H62" s="2"/>
      <c r="I62" s="2"/>
      <c r="J62" s="2"/>
      <c r="K62" s="2"/>
      <c r="L62" s="12"/>
    </row>
    <row r="63" spans="1:12" x14ac:dyDescent="0.2">
      <c r="A63" s="5"/>
      <c r="B63" s="5"/>
      <c r="C63" s="2"/>
      <c r="D63" s="2"/>
      <c r="E63" s="2"/>
      <c r="F63" s="2"/>
      <c r="G63" s="2"/>
      <c r="H63" s="2"/>
      <c r="I63" s="2"/>
      <c r="J63" s="2"/>
      <c r="K63" s="2"/>
      <c r="L63" s="12"/>
    </row>
    <row r="64" spans="1:12" x14ac:dyDescent="0.2">
      <c r="A64" s="5"/>
      <c r="B64" s="5"/>
      <c r="C64" s="2"/>
      <c r="D64" s="2"/>
      <c r="E64" s="2"/>
      <c r="F64" s="2"/>
      <c r="G64" s="2"/>
      <c r="H64" s="2"/>
      <c r="I64" s="2"/>
      <c r="J64" s="2"/>
      <c r="K64" s="2"/>
      <c r="L64" s="12"/>
    </row>
    <row r="65" spans="1:12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2"/>
    </row>
    <row r="66" spans="1:12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2"/>
    </row>
    <row r="67" spans="1:12" x14ac:dyDescent="0.2">
      <c r="A67" s="6"/>
      <c r="B67" s="6"/>
      <c r="C67" s="6"/>
      <c r="D67" s="6"/>
      <c r="E67" s="6"/>
      <c r="F67" s="6"/>
      <c r="G67" s="2"/>
      <c r="H67" s="2"/>
      <c r="I67" s="2"/>
      <c r="J67" s="2"/>
      <c r="K67" s="2"/>
      <c r="L67" s="12"/>
    </row>
    <row r="68" spans="1:12" x14ac:dyDescent="0.2">
      <c r="A68" s="5"/>
      <c r="B68" s="5"/>
      <c r="C68" s="5"/>
      <c r="D68" s="5"/>
      <c r="E68" s="5"/>
      <c r="F68" s="5"/>
      <c r="G68" s="2"/>
      <c r="H68" s="2"/>
      <c r="I68" s="2"/>
      <c r="J68" s="2"/>
      <c r="K68" s="2"/>
      <c r="L68" s="12"/>
    </row>
    <row r="69" spans="1:12" x14ac:dyDescent="0.2">
      <c r="A69" s="5"/>
      <c r="B69" s="5"/>
      <c r="C69" s="5"/>
      <c r="D69" s="5"/>
      <c r="E69" s="5"/>
      <c r="F69" s="5"/>
      <c r="G69" s="2"/>
      <c r="H69" s="2"/>
      <c r="I69" s="2"/>
      <c r="J69" s="2"/>
      <c r="K69" s="2"/>
      <c r="L69" s="12"/>
    </row>
    <row r="70" spans="1:12" x14ac:dyDescent="0.2">
      <c r="A70" s="5"/>
      <c r="B70" s="5"/>
      <c r="C70" s="5"/>
      <c r="D70" s="5"/>
      <c r="E70" s="5"/>
      <c r="F70" s="5"/>
      <c r="G70" s="2"/>
      <c r="H70" s="2"/>
      <c r="I70" s="2"/>
      <c r="J70" s="2"/>
      <c r="K70" s="2"/>
      <c r="L70" s="12"/>
    </row>
    <row r="71" spans="1:12" x14ac:dyDescent="0.2">
      <c r="A71" s="2"/>
      <c r="B71" s="2"/>
      <c r="C71" s="2"/>
      <c r="D71" s="2"/>
      <c r="E71" s="2"/>
      <c r="F71" s="2"/>
      <c r="G71" s="2"/>
      <c r="H71" s="6"/>
      <c r="I71" s="6"/>
      <c r="J71" s="2"/>
      <c r="K71" s="2"/>
      <c r="L71" s="12"/>
    </row>
    <row r="72" spans="1:12" x14ac:dyDescent="0.2">
      <c r="A72" s="6"/>
      <c r="B72" s="6"/>
      <c r="C72" s="6"/>
      <c r="D72" s="6"/>
      <c r="E72" s="6"/>
      <c r="F72" s="6"/>
      <c r="G72" s="6"/>
      <c r="H72" s="5"/>
      <c r="I72" s="5"/>
      <c r="J72" s="2"/>
      <c r="K72" s="2"/>
      <c r="L72" s="12"/>
    </row>
    <row r="73" spans="1:12" x14ac:dyDescent="0.2">
      <c r="A73" s="5"/>
      <c r="B73" s="5"/>
      <c r="C73" s="5"/>
      <c r="D73" s="5"/>
      <c r="E73" s="5"/>
      <c r="F73" s="5"/>
      <c r="G73" s="5"/>
      <c r="H73" s="5"/>
      <c r="I73" s="5"/>
      <c r="J73" s="2"/>
      <c r="K73" s="2"/>
      <c r="L73" s="12"/>
    </row>
    <row r="74" spans="1:12" x14ac:dyDescent="0.2">
      <c r="A74" s="5"/>
      <c r="B74" s="5"/>
      <c r="C74" s="5"/>
      <c r="D74" s="5"/>
      <c r="E74" s="5"/>
      <c r="F74" s="5"/>
      <c r="G74" s="5"/>
      <c r="H74" s="2"/>
      <c r="I74" s="2"/>
      <c r="J74" s="2"/>
      <c r="K74" s="2"/>
      <c r="L74" s="12"/>
    </row>
    <row r="75" spans="1:1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2"/>
    </row>
    <row r="76" spans="1:1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2"/>
    </row>
    <row r="77" spans="1:1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2"/>
    </row>
    <row r="78" spans="1:12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2"/>
    </row>
    <row r="79" spans="1:1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2"/>
    </row>
    <row r="80" spans="1:1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">
      <c r="A94" s="2"/>
      <c r="B94" s="2"/>
      <c r="C94" s="2"/>
      <c r="D94" s="2"/>
      <c r="E94" s="2"/>
      <c r="F94" s="2"/>
      <c r="G94" s="2"/>
    </row>
  </sheetData>
  <mergeCells count="7">
    <mergeCell ref="B26:B28"/>
    <mergeCell ref="A1:H1"/>
    <mergeCell ref="B6:B9"/>
    <mergeCell ref="B10:B13"/>
    <mergeCell ref="B14:B17"/>
    <mergeCell ref="B18:B21"/>
    <mergeCell ref="B22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="90" zoomScaleNormal="90" workbookViewId="0">
      <selection activeCell="H23" sqref="H23"/>
    </sheetView>
  </sheetViews>
  <sheetFormatPr defaultRowHeight="12.75" x14ac:dyDescent="0.2"/>
  <cols>
    <col min="1" max="1" width="13.140625" customWidth="1"/>
    <col min="2" max="2" width="17.140625" customWidth="1"/>
    <col min="3" max="3" width="16.140625" customWidth="1"/>
    <col min="4" max="4" width="18.140625" customWidth="1"/>
    <col min="9" max="9" width="14.5703125" customWidth="1"/>
  </cols>
  <sheetData>
    <row r="1" spans="1:12" ht="15.75" x14ac:dyDescent="0.25">
      <c r="A1" s="46" t="s">
        <v>31</v>
      </c>
      <c r="H1" s="8"/>
      <c r="I1" s="25"/>
    </row>
    <row r="2" spans="1:12" ht="15.75" x14ac:dyDescent="0.25">
      <c r="A2" s="46" t="s">
        <v>202</v>
      </c>
      <c r="E2" s="29"/>
      <c r="F2" s="29"/>
      <c r="G2" s="29"/>
      <c r="I2" s="25"/>
      <c r="J2" s="8"/>
    </row>
    <row r="3" spans="1:12" x14ac:dyDescent="0.2">
      <c r="J3" s="8"/>
    </row>
    <row r="4" spans="1:12" x14ac:dyDescent="0.2">
      <c r="D4" s="88" t="s">
        <v>14</v>
      </c>
      <c r="E4" s="132" t="s">
        <v>186</v>
      </c>
      <c r="F4" s="132"/>
      <c r="J4" s="8"/>
    </row>
    <row r="5" spans="1:12" x14ac:dyDescent="0.2">
      <c r="A5" s="10" t="s">
        <v>32</v>
      </c>
      <c r="B5" s="10" t="s">
        <v>33</v>
      </c>
      <c r="C5" s="10" t="s">
        <v>34</v>
      </c>
      <c r="D5" s="88" t="str">
        <f>+B5</f>
        <v>sales volume</v>
      </c>
      <c r="E5" s="88" t="s">
        <v>179</v>
      </c>
      <c r="F5" s="88" t="s">
        <v>180</v>
      </c>
      <c r="H5" s="89" t="s">
        <v>177</v>
      </c>
      <c r="J5" s="8"/>
      <c r="K5" s="25"/>
    </row>
    <row r="6" spans="1:12" x14ac:dyDescent="0.2">
      <c r="A6" s="8">
        <v>1</v>
      </c>
      <c r="B6" s="8">
        <v>178</v>
      </c>
      <c r="C6" s="29" t="s">
        <v>35</v>
      </c>
      <c r="D6" s="8">
        <f t="shared" ref="D6:D20" si="0">+B6</f>
        <v>178</v>
      </c>
      <c r="E6" s="8">
        <v>1</v>
      </c>
      <c r="F6">
        <v>0</v>
      </c>
      <c r="I6" s="29"/>
      <c r="K6" s="25"/>
    </row>
    <row r="7" spans="1:12" x14ac:dyDescent="0.2">
      <c r="A7" s="8">
        <v>2</v>
      </c>
      <c r="B7" s="8">
        <v>209</v>
      </c>
      <c r="C7" s="29" t="s">
        <v>36</v>
      </c>
      <c r="D7" s="8">
        <f t="shared" si="0"/>
        <v>209</v>
      </c>
      <c r="E7" s="8">
        <v>0</v>
      </c>
      <c r="F7">
        <v>1</v>
      </c>
      <c r="I7" s="94"/>
      <c r="L7" s="8"/>
    </row>
    <row r="8" spans="1:12" x14ac:dyDescent="0.2">
      <c r="A8" s="8">
        <v>3</v>
      </c>
      <c r="B8" s="8">
        <v>243</v>
      </c>
      <c r="C8" s="29" t="s">
        <v>37</v>
      </c>
      <c r="D8" s="8">
        <f t="shared" si="0"/>
        <v>243</v>
      </c>
      <c r="E8" s="8">
        <v>0</v>
      </c>
      <c r="F8">
        <v>0</v>
      </c>
      <c r="I8" s="88" t="s">
        <v>178</v>
      </c>
      <c r="J8" s="96" t="s">
        <v>179</v>
      </c>
      <c r="K8" s="96" t="s">
        <v>180</v>
      </c>
      <c r="L8" s="96"/>
    </row>
    <row r="9" spans="1:12" x14ac:dyDescent="0.2">
      <c r="A9" s="8">
        <v>4</v>
      </c>
      <c r="B9" s="8">
        <v>374</v>
      </c>
      <c r="C9" s="29" t="s">
        <v>35</v>
      </c>
      <c r="D9" s="8">
        <f t="shared" si="0"/>
        <v>374</v>
      </c>
      <c r="E9" s="8">
        <v>1</v>
      </c>
      <c r="F9">
        <v>0</v>
      </c>
      <c r="I9" s="96" t="s">
        <v>35</v>
      </c>
      <c r="J9" s="96">
        <v>1</v>
      </c>
      <c r="K9" s="96">
        <v>0</v>
      </c>
      <c r="L9" s="96"/>
    </row>
    <row r="10" spans="1:12" x14ac:dyDescent="0.2">
      <c r="A10" s="8">
        <v>5</v>
      </c>
      <c r="B10" s="8">
        <v>237</v>
      </c>
      <c r="C10" s="29" t="s">
        <v>37</v>
      </c>
      <c r="D10" s="8">
        <f t="shared" si="0"/>
        <v>237</v>
      </c>
      <c r="E10" s="8">
        <v>0</v>
      </c>
      <c r="F10">
        <v>0</v>
      </c>
      <c r="I10" s="96" t="s">
        <v>36</v>
      </c>
      <c r="J10" s="96">
        <v>0</v>
      </c>
      <c r="K10" s="96">
        <v>1</v>
      </c>
      <c r="L10" s="96"/>
    </row>
    <row r="11" spans="1:12" x14ac:dyDescent="0.2">
      <c r="A11" s="8">
        <v>6</v>
      </c>
      <c r="B11" s="8">
        <v>319</v>
      </c>
      <c r="C11" s="29" t="s">
        <v>36</v>
      </c>
      <c r="D11" s="8">
        <f t="shared" si="0"/>
        <v>319</v>
      </c>
      <c r="E11" s="8">
        <v>0</v>
      </c>
      <c r="F11">
        <v>1</v>
      </c>
      <c r="I11" s="96" t="s">
        <v>37</v>
      </c>
      <c r="J11" s="96">
        <v>0</v>
      </c>
      <c r="K11" s="96">
        <v>0</v>
      </c>
      <c r="L11" s="98" t="s">
        <v>205</v>
      </c>
    </row>
    <row r="12" spans="1:12" x14ac:dyDescent="0.2">
      <c r="A12" s="8">
        <v>7</v>
      </c>
      <c r="B12" s="8">
        <v>211</v>
      </c>
      <c r="C12" s="29" t="s">
        <v>37</v>
      </c>
      <c r="D12" s="8">
        <f t="shared" si="0"/>
        <v>211</v>
      </c>
      <c r="E12" s="8">
        <v>0</v>
      </c>
      <c r="F12">
        <v>0</v>
      </c>
    </row>
    <row r="13" spans="1:12" x14ac:dyDescent="0.2">
      <c r="A13" s="8">
        <v>8</v>
      </c>
      <c r="B13" s="8">
        <v>374</v>
      </c>
      <c r="C13" s="29" t="s">
        <v>36</v>
      </c>
      <c r="D13" s="8">
        <f t="shared" si="0"/>
        <v>374</v>
      </c>
      <c r="E13" s="8">
        <v>0</v>
      </c>
      <c r="F13">
        <v>1</v>
      </c>
      <c r="I13" s="34"/>
    </row>
    <row r="14" spans="1:12" x14ac:dyDescent="0.2">
      <c r="A14" s="8">
        <v>9</v>
      </c>
      <c r="B14" s="8">
        <v>311</v>
      </c>
      <c r="C14" s="29" t="s">
        <v>36</v>
      </c>
      <c r="D14" s="8">
        <f t="shared" si="0"/>
        <v>311</v>
      </c>
      <c r="E14" s="8">
        <v>0</v>
      </c>
      <c r="F14">
        <v>1</v>
      </c>
      <c r="I14" s="34" t="s">
        <v>181</v>
      </c>
    </row>
    <row r="15" spans="1:12" x14ac:dyDescent="0.2">
      <c r="A15" s="8">
        <v>10</v>
      </c>
      <c r="B15" s="8">
        <v>306</v>
      </c>
      <c r="C15" s="29" t="s">
        <v>35</v>
      </c>
      <c r="D15" s="8">
        <f t="shared" si="0"/>
        <v>306</v>
      </c>
      <c r="E15" s="8">
        <v>1</v>
      </c>
      <c r="F15">
        <v>0</v>
      </c>
    </row>
    <row r="16" spans="1:12" x14ac:dyDescent="0.2">
      <c r="A16" s="8">
        <v>11</v>
      </c>
      <c r="B16" s="8">
        <v>191</v>
      </c>
      <c r="C16" s="29" t="s">
        <v>37</v>
      </c>
      <c r="D16" s="8">
        <f t="shared" si="0"/>
        <v>191</v>
      </c>
      <c r="E16" s="8">
        <v>0</v>
      </c>
      <c r="F16">
        <v>0</v>
      </c>
      <c r="I16" s="95" t="s">
        <v>182</v>
      </c>
      <c r="J16" s="8"/>
    </row>
    <row r="17" spans="1:15" x14ac:dyDescent="0.2">
      <c r="A17" s="8">
        <v>12</v>
      </c>
      <c r="B17" s="8">
        <v>355</v>
      </c>
      <c r="C17" s="29" t="s">
        <v>36</v>
      </c>
      <c r="D17" s="8">
        <f t="shared" si="0"/>
        <v>355</v>
      </c>
      <c r="E17" s="8">
        <v>0</v>
      </c>
      <c r="F17">
        <v>1</v>
      </c>
      <c r="I17" s="95" t="s">
        <v>183</v>
      </c>
      <c r="J17" s="8"/>
    </row>
    <row r="18" spans="1:15" x14ac:dyDescent="0.2">
      <c r="A18" s="8">
        <v>13</v>
      </c>
      <c r="B18" s="8">
        <v>347</v>
      </c>
      <c r="C18" s="29" t="s">
        <v>35</v>
      </c>
      <c r="D18" s="8">
        <f t="shared" si="0"/>
        <v>347</v>
      </c>
      <c r="E18" s="8">
        <v>1</v>
      </c>
      <c r="F18">
        <v>0</v>
      </c>
      <c r="G18" s="17"/>
      <c r="I18" s="95" t="s">
        <v>184</v>
      </c>
    </row>
    <row r="19" spans="1:15" x14ac:dyDescent="0.2">
      <c r="A19" s="8">
        <v>14</v>
      </c>
      <c r="B19" s="8">
        <v>144</v>
      </c>
      <c r="C19" s="29" t="s">
        <v>37</v>
      </c>
      <c r="D19" s="8">
        <f t="shared" si="0"/>
        <v>144</v>
      </c>
      <c r="E19" s="8">
        <v>0</v>
      </c>
      <c r="F19">
        <v>0</v>
      </c>
      <c r="G19" s="17"/>
    </row>
    <row r="20" spans="1:15" x14ac:dyDescent="0.2">
      <c r="A20" s="8">
        <v>15</v>
      </c>
      <c r="B20" s="8">
        <v>302</v>
      </c>
      <c r="C20" s="29" t="s">
        <v>35</v>
      </c>
      <c r="D20" s="8">
        <f t="shared" si="0"/>
        <v>302</v>
      </c>
      <c r="E20" s="8">
        <v>1</v>
      </c>
      <c r="F20">
        <v>0</v>
      </c>
      <c r="G20" s="17"/>
      <c r="H20" s="9" t="s">
        <v>185</v>
      </c>
      <c r="J20" s="2"/>
      <c r="K20" s="2"/>
      <c r="L20" s="2"/>
      <c r="M20" s="2"/>
      <c r="N20" s="2"/>
      <c r="O20" s="2"/>
    </row>
    <row r="21" spans="1:15" x14ac:dyDescent="0.2">
      <c r="D21" s="30"/>
      <c r="E21" s="17"/>
      <c r="F21" s="17"/>
      <c r="G21" s="17"/>
      <c r="J21" s="2"/>
      <c r="K21" s="2"/>
      <c r="L21" s="2"/>
      <c r="M21" s="2"/>
      <c r="N21" s="2"/>
      <c r="O21" s="2"/>
    </row>
    <row r="22" spans="1:15" x14ac:dyDescent="0.2">
      <c r="A22" s="1"/>
      <c r="B22" t="s">
        <v>38</v>
      </c>
      <c r="D22" s="12"/>
      <c r="E22" s="17"/>
      <c r="F22" s="17"/>
      <c r="G22" s="17"/>
      <c r="H22" s="102" t="s">
        <v>209</v>
      </c>
      <c r="I22" s="17"/>
      <c r="J22" s="2"/>
      <c r="K22" s="2"/>
      <c r="L22" s="2"/>
      <c r="M22" s="2"/>
      <c r="N22" s="2"/>
      <c r="O22" s="2"/>
    </row>
    <row r="23" spans="1:15" x14ac:dyDescent="0.2">
      <c r="A23" s="31"/>
      <c r="B23" s="31"/>
      <c r="C23" s="31"/>
      <c r="D23" s="12"/>
      <c r="E23" s="17"/>
      <c r="F23" s="17"/>
      <c r="G23" s="17"/>
      <c r="H23" s="2"/>
      <c r="I23" s="2"/>
      <c r="J23" s="2"/>
      <c r="K23" s="2"/>
      <c r="L23" s="2"/>
      <c r="M23" s="2"/>
    </row>
    <row r="24" spans="1:15" x14ac:dyDescent="0.2">
      <c r="A24" s="28" t="s">
        <v>164</v>
      </c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5" x14ac:dyDescent="0.2">
      <c r="A25" t="s">
        <v>113</v>
      </c>
      <c r="J25" s="2"/>
      <c r="K25" s="2"/>
      <c r="L25" s="2"/>
      <c r="M25" s="2"/>
    </row>
    <row r="26" spans="1:15" ht="13.5" thickBot="1" x14ac:dyDescent="0.25">
      <c r="J26" s="2"/>
      <c r="K26" s="2"/>
      <c r="L26" s="2"/>
      <c r="M26" s="2"/>
    </row>
    <row r="27" spans="1:15" x14ac:dyDescent="0.2">
      <c r="A27" s="72" t="s">
        <v>114</v>
      </c>
      <c r="B27" s="72"/>
      <c r="J27" s="2"/>
      <c r="K27" s="2"/>
      <c r="L27" s="2"/>
      <c r="M27" s="2"/>
    </row>
    <row r="28" spans="1:15" x14ac:dyDescent="0.2">
      <c r="A28" s="5" t="s">
        <v>115</v>
      </c>
      <c r="B28" s="5">
        <v>0.66131661950225173</v>
      </c>
      <c r="J28" s="2"/>
      <c r="K28" s="2"/>
      <c r="L28" s="2"/>
      <c r="M28" s="2"/>
    </row>
    <row r="29" spans="1:15" x14ac:dyDescent="0.2">
      <c r="A29" s="5" t="s">
        <v>116</v>
      </c>
      <c r="B29" s="5">
        <v>0.43733967122988604</v>
      </c>
      <c r="C29" s="99"/>
      <c r="J29" s="2"/>
      <c r="K29" s="2"/>
      <c r="L29" s="2"/>
      <c r="M29" s="2"/>
    </row>
    <row r="30" spans="1:15" x14ac:dyDescent="0.2">
      <c r="A30" s="5" t="s">
        <v>117</v>
      </c>
      <c r="B30" s="5">
        <v>0.3435629497682004</v>
      </c>
      <c r="C30" s="99"/>
      <c r="J30" s="2"/>
      <c r="K30" s="2"/>
      <c r="L30" s="2"/>
      <c r="M30" s="2"/>
    </row>
    <row r="31" spans="1:15" x14ac:dyDescent="0.2">
      <c r="A31" s="5" t="s">
        <v>118</v>
      </c>
      <c r="B31" s="5">
        <v>61.481162426659871</v>
      </c>
      <c r="J31" s="2"/>
      <c r="K31" s="2"/>
      <c r="L31" s="2"/>
      <c r="M31" s="2"/>
    </row>
    <row r="32" spans="1:15" ht="13.5" thickBot="1" x14ac:dyDescent="0.25">
      <c r="A32" s="70" t="s">
        <v>119</v>
      </c>
      <c r="B32" s="70">
        <v>15</v>
      </c>
      <c r="J32" s="2"/>
      <c r="K32" s="2"/>
      <c r="L32" s="2"/>
      <c r="M32" s="2"/>
    </row>
    <row r="33" spans="1:13" x14ac:dyDescent="0.2">
      <c r="J33" s="2"/>
      <c r="K33" s="2"/>
      <c r="L33" s="2"/>
      <c r="M33" s="2"/>
    </row>
    <row r="34" spans="1:13" ht="13.5" thickBot="1" x14ac:dyDescent="0.25">
      <c r="A34" t="s">
        <v>120</v>
      </c>
      <c r="J34" s="2"/>
      <c r="K34" s="2"/>
      <c r="L34" s="2"/>
      <c r="M34" s="2"/>
    </row>
    <row r="35" spans="1:13" x14ac:dyDescent="0.2">
      <c r="A35" s="71"/>
      <c r="B35" s="71" t="s">
        <v>125</v>
      </c>
      <c r="C35" s="71" t="s">
        <v>126</v>
      </c>
      <c r="D35" s="71" t="s">
        <v>127</v>
      </c>
      <c r="E35" s="71" t="s">
        <v>107</v>
      </c>
      <c r="F35" s="71" t="s">
        <v>128</v>
      </c>
      <c r="J35" s="2"/>
      <c r="K35" s="2"/>
      <c r="L35" s="2"/>
      <c r="M35" s="2"/>
    </row>
    <row r="36" spans="1:13" x14ac:dyDescent="0.2">
      <c r="A36" s="5" t="s">
        <v>121</v>
      </c>
      <c r="B36" s="5">
        <v>2</v>
      </c>
      <c r="C36" s="5">
        <v>35256.400000000001</v>
      </c>
      <c r="D36" s="5">
        <v>17628.2</v>
      </c>
      <c r="E36" s="5">
        <v>4.6636272244660395</v>
      </c>
      <c r="F36" s="5">
        <v>3.1730562700568114E-2</v>
      </c>
      <c r="J36" s="2"/>
      <c r="K36" s="2"/>
      <c r="L36" s="2"/>
      <c r="M36" s="2"/>
    </row>
    <row r="37" spans="1:13" x14ac:dyDescent="0.2">
      <c r="A37" s="5" t="s">
        <v>122</v>
      </c>
      <c r="B37" s="5">
        <v>12</v>
      </c>
      <c r="C37" s="5">
        <v>45359.199999999997</v>
      </c>
      <c r="D37" s="5">
        <v>3779.9333333333338</v>
      </c>
      <c r="E37" s="5"/>
      <c r="F37" s="5"/>
      <c r="J37" s="2"/>
      <c r="K37" s="2"/>
      <c r="L37" s="2"/>
      <c r="M37" s="2"/>
    </row>
    <row r="38" spans="1:13" ht="13.5" thickBot="1" x14ac:dyDescent="0.25">
      <c r="A38" s="70" t="s">
        <v>123</v>
      </c>
      <c r="B38" s="70">
        <v>14</v>
      </c>
      <c r="C38" s="70">
        <v>80615.600000000006</v>
      </c>
      <c r="D38" s="70"/>
      <c r="E38" s="70"/>
      <c r="F38" s="70"/>
      <c r="J38" s="2"/>
      <c r="K38" s="2"/>
      <c r="L38" s="2"/>
      <c r="M38" s="2"/>
    </row>
    <row r="39" spans="1:13" ht="13.5" thickBot="1" x14ac:dyDescent="0.25">
      <c r="J39" s="2"/>
      <c r="K39" s="2"/>
      <c r="L39" s="2"/>
      <c r="M39" s="2"/>
    </row>
    <row r="40" spans="1:13" x14ac:dyDescent="0.2">
      <c r="A40" s="71"/>
      <c r="B40" s="71" t="s">
        <v>129</v>
      </c>
      <c r="C40" s="71" t="s">
        <v>118</v>
      </c>
      <c r="D40" s="71" t="s">
        <v>130</v>
      </c>
      <c r="E40" s="71" t="s">
        <v>131</v>
      </c>
      <c r="F40" s="71" t="s">
        <v>132</v>
      </c>
      <c r="G40" s="71" t="s">
        <v>133</v>
      </c>
      <c r="H40" s="71" t="s">
        <v>134</v>
      </c>
      <c r="I40" s="71" t="s">
        <v>135</v>
      </c>
      <c r="J40" s="2"/>
      <c r="K40" s="12"/>
      <c r="L40" s="2"/>
      <c r="M40" s="2"/>
    </row>
    <row r="41" spans="1:13" x14ac:dyDescent="0.2">
      <c r="A41" s="5" t="s">
        <v>124</v>
      </c>
      <c r="B41" s="7">
        <v>205.2</v>
      </c>
      <c r="C41" s="5">
        <v>27.495211704343482</v>
      </c>
      <c r="D41" s="5">
        <v>7.4631176586861514</v>
      </c>
      <c r="E41" s="5">
        <v>7.6003078836254032E-6</v>
      </c>
      <c r="F41" s="5">
        <v>145.29308005295727</v>
      </c>
      <c r="G41" s="5">
        <v>265.10691994704274</v>
      </c>
      <c r="H41" s="5">
        <v>145.29308005295727</v>
      </c>
      <c r="I41" s="5">
        <v>265.10691994704274</v>
      </c>
      <c r="J41" s="2"/>
      <c r="K41" s="12"/>
      <c r="L41" s="2"/>
      <c r="M41" s="2"/>
    </row>
    <row r="42" spans="1:13" x14ac:dyDescent="0.2">
      <c r="A42" s="5" t="s">
        <v>136</v>
      </c>
      <c r="B42" s="28">
        <v>96.2</v>
      </c>
      <c r="C42" s="5">
        <v>38.884101292602011</v>
      </c>
      <c r="D42" s="5">
        <v>2.4740188612332097</v>
      </c>
      <c r="E42" s="5">
        <v>2.927717242423741E-2</v>
      </c>
      <c r="F42" s="5">
        <v>11.478821330892885</v>
      </c>
      <c r="G42" s="5">
        <v>180.92117866910712</v>
      </c>
      <c r="H42" s="5">
        <v>11.478821330892885</v>
      </c>
      <c r="I42" s="5">
        <v>180.92117866910712</v>
      </c>
      <c r="J42" s="2"/>
      <c r="K42" s="12"/>
      <c r="L42" s="2"/>
      <c r="M42" s="2"/>
    </row>
    <row r="43" spans="1:13" ht="13.5" thickBot="1" x14ac:dyDescent="0.25">
      <c r="A43" s="70" t="s">
        <v>139</v>
      </c>
      <c r="B43" s="103">
        <v>108.4</v>
      </c>
      <c r="C43" s="70">
        <v>38.884101292602011</v>
      </c>
      <c r="D43" s="70">
        <v>2.7877717729488558</v>
      </c>
      <c r="E43" s="70">
        <v>1.6412209962394619E-2</v>
      </c>
      <c r="F43" s="70">
        <v>23.678821330892887</v>
      </c>
      <c r="G43" s="70">
        <v>193.12117866910711</v>
      </c>
      <c r="H43" s="70">
        <v>23.678821330892887</v>
      </c>
      <c r="I43" s="70">
        <v>193.12117866910711</v>
      </c>
      <c r="J43" s="2"/>
      <c r="K43" s="12"/>
      <c r="L43" s="2"/>
      <c r="M43" s="2"/>
    </row>
    <row r="44" spans="1:13" x14ac:dyDescent="0.2">
      <c r="J44" s="2"/>
      <c r="K44" s="12"/>
      <c r="L44" s="2"/>
      <c r="M44" s="2"/>
    </row>
    <row r="45" spans="1:13" x14ac:dyDescent="0.2">
      <c r="A45" s="29" t="s">
        <v>37</v>
      </c>
      <c r="B45" s="9" t="s">
        <v>169</v>
      </c>
      <c r="C45" s="7">
        <f>B41</f>
        <v>205.2</v>
      </c>
      <c r="D45" s="102" t="s">
        <v>206</v>
      </c>
      <c r="J45" s="2"/>
      <c r="K45" s="12"/>
      <c r="L45" s="2"/>
      <c r="M45" s="2"/>
    </row>
    <row r="46" spans="1:13" x14ac:dyDescent="0.2">
      <c r="A46" s="29" t="s">
        <v>35</v>
      </c>
      <c r="B46" s="9" t="s">
        <v>137</v>
      </c>
      <c r="C46" s="1">
        <f>B42</f>
        <v>96.2</v>
      </c>
      <c r="D46" s="9" t="s">
        <v>188</v>
      </c>
      <c r="K46" s="12"/>
      <c r="L46" s="2"/>
      <c r="M46" s="2"/>
    </row>
    <row r="47" spans="1:13" x14ac:dyDescent="0.2">
      <c r="B47" s="9" t="s">
        <v>191</v>
      </c>
      <c r="C47" s="7">
        <f>B41+B42</f>
        <v>301.39999999999998</v>
      </c>
      <c r="D47" s="9" t="s">
        <v>189</v>
      </c>
      <c r="E47" s="2"/>
      <c r="F47" s="2"/>
      <c r="G47" s="2"/>
      <c r="H47" s="2"/>
      <c r="I47" s="2"/>
      <c r="J47" s="12"/>
      <c r="K47" s="2"/>
      <c r="L47" s="2"/>
    </row>
    <row r="48" spans="1:13" x14ac:dyDescent="0.2">
      <c r="A48" s="29" t="s">
        <v>36</v>
      </c>
      <c r="B48" s="9" t="s">
        <v>138</v>
      </c>
      <c r="C48" s="1">
        <f>B43</f>
        <v>108.4</v>
      </c>
      <c r="D48" s="9" t="s">
        <v>192</v>
      </c>
      <c r="E48" s="2"/>
      <c r="F48" s="2"/>
      <c r="G48" s="2"/>
      <c r="H48" s="2"/>
      <c r="I48" s="2"/>
      <c r="J48" s="2"/>
      <c r="K48" s="12"/>
      <c r="L48" s="2"/>
      <c r="M48" s="2"/>
    </row>
    <row r="49" spans="1:13" x14ac:dyDescent="0.2">
      <c r="A49" s="12"/>
      <c r="B49" s="100" t="s">
        <v>187</v>
      </c>
      <c r="C49" s="18">
        <f>B41+B43</f>
        <v>313.60000000000002</v>
      </c>
      <c r="D49" s="9" t="s">
        <v>190</v>
      </c>
      <c r="E49" s="12"/>
      <c r="F49" s="12"/>
      <c r="G49" s="12"/>
      <c r="H49" s="12"/>
      <c r="I49" s="12"/>
      <c r="J49" s="12"/>
      <c r="K49" s="2"/>
      <c r="L49" s="2"/>
    </row>
    <row r="50" spans="1:13" x14ac:dyDescent="0.2">
      <c r="A50" s="6"/>
      <c r="B50" s="6"/>
      <c r="C50" s="6"/>
      <c r="D50" s="6"/>
      <c r="E50" s="6"/>
      <c r="F50" s="6"/>
      <c r="G50" s="6"/>
      <c r="H50" s="6"/>
      <c r="I50" s="12"/>
      <c r="J50" s="12"/>
      <c r="K50" s="12"/>
      <c r="L50" s="2"/>
      <c r="M50" s="2"/>
    </row>
    <row r="51" spans="1:13" x14ac:dyDescent="0.2">
      <c r="A51" s="5"/>
      <c r="B51" s="5"/>
      <c r="C51" s="5"/>
      <c r="D51" s="5"/>
      <c r="E51" s="5"/>
      <c r="F51" s="5"/>
      <c r="G51" s="5"/>
      <c r="H51" s="5"/>
      <c r="I51" s="12"/>
      <c r="J51" s="12"/>
      <c r="K51" s="12"/>
      <c r="L51" s="2"/>
      <c r="M51" s="2"/>
    </row>
    <row r="52" spans="1:13" x14ac:dyDescent="0.2">
      <c r="A52" s="5"/>
      <c r="B52" s="5"/>
      <c r="C52" s="5"/>
      <c r="D52" s="5"/>
      <c r="E52" s="5"/>
      <c r="F52" s="5"/>
      <c r="G52" s="5"/>
      <c r="H52" s="5"/>
      <c r="I52" s="12"/>
      <c r="J52" s="12"/>
      <c r="K52" s="12"/>
      <c r="L52" s="2"/>
      <c r="M52" s="2"/>
    </row>
    <row r="53" spans="1:13" x14ac:dyDescent="0.2">
      <c r="A53" s="5"/>
      <c r="B53" s="5"/>
      <c r="C53" s="5"/>
      <c r="D53" s="5"/>
      <c r="E53" s="5"/>
      <c r="F53" s="5"/>
      <c r="G53" s="5"/>
      <c r="H53" s="5"/>
      <c r="I53" s="12"/>
      <c r="J53" s="12"/>
      <c r="K53" s="12"/>
      <c r="L53" s="2"/>
      <c r="M53" s="2"/>
    </row>
    <row r="54" spans="1:13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2"/>
      <c r="M54" s="2"/>
    </row>
    <row r="55" spans="1:13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2"/>
      <c r="M55" s="2"/>
    </row>
    <row r="56" spans="1:13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2"/>
      <c r="M56" s="2"/>
    </row>
    <row r="57" spans="1:1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2"/>
      <c r="M57" s="2"/>
    </row>
    <row r="58" spans="1:1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2"/>
      <c r="M58" s="2"/>
    </row>
    <row r="59" spans="1:13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2"/>
      <c r="M59" s="2"/>
    </row>
    <row r="60" spans="1:13" x14ac:dyDescent="0.2">
      <c r="A60" s="12"/>
      <c r="B60" s="32"/>
      <c r="C60" s="32"/>
      <c r="D60" s="12"/>
      <c r="E60" s="12"/>
      <c r="F60" s="12"/>
      <c r="G60" s="12"/>
      <c r="H60" s="12"/>
      <c r="I60" s="12"/>
      <c r="J60" s="12"/>
      <c r="K60" s="12"/>
      <c r="L60" s="2"/>
      <c r="M60" s="2"/>
    </row>
    <row r="61" spans="1:13" x14ac:dyDescent="0.2">
      <c r="A61" s="12"/>
      <c r="B61" s="32"/>
      <c r="C61" s="12"/>
      <c r="D61" s="12"/>
      <c r="E61" s="12"/>
      <c r="F61" s="12"/>
      <c r="G61" s="12"/>
      <c r="H61" s="12"/>
      <c r="I61" s="12"/>
      <c r="J61" s="12"/>
      <c r="K61" s="12"/>
      <c r="L61" s="2"/>
      <c r="M61" s="2"/>
    </row>
    <row r="62" spans="1:13" x14ac:dyDescent="0.2">
      <c r="A62" s="2"/>
      <c r="B62" s="1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</sheetData>
  <mergeCells count="1"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zoomScale="90" zoomScaleNormal="90" workbookViewId="0">
      <selection activeCell="G12" sqref="G12"/>
    </sheetView>
  </sheetViews>
  <sheetFormatPr defaultRowHeight="12.75" x14ac:dyDescent="0.2"/>
  <cols>
    <col min="1" max="1" width="13.42578125" customWidth="1"/>
    <col min="2" max="2" width="10.85546875" customWidth="1"/>
  </cols>
  <sheetData>
    <row r="1" spans="1:10" ht="15.75" x14ac:dyDescent="0.25">
      <c r="A1" s="46" t="s">
        <v>203</v>
      </c>
    </row>
    <row r="2" spans="1:10" x14ac:dyDescent="0.2">
      <c r="E2" s="8"/>
      <c r="G2" s="34"/>
      <c r="H2" s="34"/>
      <c r="I2" s="34"/>
      <c r="J2" s="34"/>
    </row>
    <row r="3" spans="1:10" x14ac:dyDescent="0.2">
      <c r="E3" s="8"/>
      <c r="H3" s="34"/>
      <c r="I3" s="34"/>
      <c r="J3" s="34"/>
    </row>
    <row r="4" spans="1:10" ht="38.25" x14ac:dyDescent="0.2">
      <c r="B4" s="33" t="s">
        <v>39</v>
      </c>
      <c r="C4" s="8" t="s">
        <v>179</v>
      </c>
      <c r="D4" s="8" t="s">
        <v>180</v>
      </c>
      <c r="E4" s="8" t="s">
        <v>193</v>
      </c>
    </row>
    <row r="5" spans="1:10" x14ac:dyDescent="0.2">
      <c r="A5">
        <v>1</v>
      </c>
      <c r="B5" s="8">
        <v>1317</v>
      </c>
      <c r="C5" s="8">
        <v>1</v>
      </c>
      <c r="D5" s="8">
        <v>0</v>
      </c>
      <c r="E5" s="8">
        <v>0</v>
      </c>
    </row>
    <row r="6" spans="1:10" x14ac:dyDescent="0.2">
      <c r="A6">
        <v>2</v>
      </c>
      <c r="B6" s="8">
        <v>1615</v>
      </c>
      <c r="C6" s="8">
        <v>0</v>
      </c>
      <c r="D6" s="8">
        <v>1</v>
      </c>
      <c r="E6" s="8">
        <v>0</v>
      </c>
      <c r="H6" t="s">
        <v>179</v>
      </c>
      <c r="I6" t="s">
        <v>180</v>
      </c>
      <c r="J6" t="s">
        <v>193</v>
      </c>
    </row>
    <row r="7" spans="1:10" x14ac:dyDescent="0.2">
      <c r="A7">
        <v>3</v>
      </c>
      <c r="B7" s="8">
        <v>1662</v>
      </c>
      <c r="C7" s="8">
        <v>0</v>
      </c>
      <c r="D7" s="8">
        <v>0</v>
      </c>
      <c r="E7" s="8">
        <v>1</v>
      </c>
      <c r="G7" s="34" t="s">
        <v>160</v>
      </c>
      <c r="H7" s="34">
        <v>1</v>
      </c>
      <c r="I7" s="34">
        <v>0</v>
      </c>
      <c r="J7" s="34">
        <v>0</v>
      </c>
    </row>
    <row r="8" spans="1:10" x14ac:dyDescent="0.2">
      <c r="A8">
        <v>4</v>
      </c>
      <c r="B8" s="8">
        <v>1295</v>
      </c>
      <c r="C8" s="8">
        <v>0</v>
      </c>
      <c r="D8" s="8">
        <v>0</v>
      </c>
      <c r="E8" s="8">
        <v>0</v>
      </c>
      <c r="G8" t="s">
        <v>161</v>
      </c>
      <c r="H8" s="34">
        <v>0</v>
      </c>
      <c r="I8" s="34">
        <v>1</v>
      </c>
      <c r="J8" s="34">
        <v>0</v>
      </c>
    </row>
    <row r="9" spans="1:10" x14ac:dyDescent="0.2">
      <c r="A9">
        <v>5</v>
      </c>
      <c r="B9" s="8">
        <v>1271</v>
      </c>
      <c r="C9" s="8">
        <v>1</v>
      </c>
      <c r="D9" s="8">
        <v>0</v>
      </c>
      <c r="E9" s="8">
        <v>0</v>
      </c>
      <c r="G9" t="s">
        <v>162</v>
      </c>
      <c r="H9" s="34">
        <v>0</v>
      </c>
      <c r="I9" s="34">
        <v>0</v>
      </c>
      <c r="J9" s="34">
        <v>1</v>
      </c>
    </row>
    <row r="10" spans="1:10" x14ac:dyDescent="0.2">
      <c r="A10">
        <v>6</v>
      </c>
      <c r="B10" s="8">
        <v>1555</v>
      </c>
      <c r="C10" s="8">
        <v>0</v>
      </c>
      <c r="D10" s="8">
        <v>1</v>
      </c>
      <c r="E10" s="8">
        <v>0</v>
      </c>
      <c r="G10" t="s">
        <v>163</v>
      </c>
      <c r="H10" s="34">
        <v>0</v>
      </c>
      <c r="I10" s="34">
        <v>0</v>
      </c>
      <c r="J10" s="34">
        <v>0</v>
      </c>
    </row>
    <row r="11" spans="1:10" x14ac:dyDescent="0.2">
      <c r="A11">
        <v>7</v>
      </c>
      <c r="B11" s="8">
        <v>1639</v>
      </c>
      <c r="C11" s="8">
        <v>0</v>
      </c>
      <c r="D11" s="8">
        <v>0</v>
      </c>
      <c r="E11" s="8">
        <v>1</v>
      </c>
    </row>
    <row r="12" spans="1:10" x14ac:dyDescent="0.2">
      <c r="A12">
        <v>8</v>
      </c>
      <c r="B12" s="8">
        <v>1238</v>
      </c>
      <c r="C12" s="8">
        <v>0</v>
      </c>
      <c r="D12" s="8">
        <v>0</v>
      </c>
      <c r="E12" s="8">
        <v>0</v>
      </c>
      <c r="G12" t="s">
        <v>194</v>
      </c>
    </row>
    <row r="13" spans="1:10" x14ac:dyDescent="0.2">
      <c r="A13">
        <v>9</v>
      </c>
      <c r="B13" s="8">
        <v>1277</v>
      </c>
      <c r="C13" s="8">
        <v>1</v>
      </c>
      <c r="D13" s="8">
        <v>0</v>
      </c>
      <c r="E13" s="8">
        <v>0</v>
      </c>
    </row>
    <row r="14" spans="1:10" x14ac:dyDescent="0.2">
      <c r="A14">
        <v>10</v>
      </c>
      <c r="B14" s="8">
        <v>1258</v>
      </c>
      <c r="C14" s="8">
        <v>0</v>
      </c>
      <c r="D14" s="8">
        <v>1</v>
      </c>
      <c r="E14" s="8">
        <v>0</v>
      </c>
    </row>
    <row r="15" spans="1:10" x14ac:dyDescent="0.2">
      <c r="A15">
        <v>11</v>
      </c>
      <c r="B15" s="8">
        <v>1417</v>
      </c>
      <c r="C15" s="8">
        <v>0</v>
      </c>
      <c r="D15" s="8">
        <v>0</v>
      </c>
      <c r="E15" s="8">
        <v>1</v>
      </c>
    </row>
    <row r="16" spans="1:10" x14ac:dyDescent="0.2">
      <c r="A16">
        <v>12</v>
      </c>
      <c r="B16" s="8">
        <v>1185</v>
      </c>
      <c r="C16" s="8">
        <v>0</v>
      </c>
      <c r="D16" s="8">
        <v>0</v>
      </c>
      <c r="E16" s="8">
        <v>0</v>
      </c>
    </row>
    <row r="17" spans="1:5" x14ac:dyDescent="0.2">
      <c r="A17">
        <v>13</v>
      </c>
      <c r="B17" s="8">
        <v>1196</v>
      </c>
      <c r="C17" s="8">
        <v>1</v>
      </c>
      <c r="D17" s="8">
        <v>0</v>
      </c>
      <c r="E17" s="8">
        <v>0</v>
      </c>
    </row>
    <row r="18" spans="1:5" x14ac:dyDescent="0.2">
      <c r="A18">
        <v>14</v>
      </c>
      <c r="B18" s="8">
        <v>1410</v>
      </c>
      <c r="C18" s="8">
        <v>0</v>
      </c>
      <c r="D18" s="8">
        <v>1</v>
      </c>
      <c r="E18" s="8">
        <v>0</v>
      </c>
    </row>
    <row r="19" spans="1:5" x14ac:dyDescent="0.2">
      <c r="A19">
        <v>15</v>
      </c>
      <c r="B19" s="8">
        <v>1417</v>
      </c>
      <c r="C19" s="8">
        <v>0</v>
      </c>
      <c r="D19" s="8">
        <v>0</v>
      </c>
      <c r="E19" s="8">
        <v>1</v>
      </c>
    </row>
    <row r="20" spans="1:5" x14ac:dyDescent="0.2">
      <c r="A20">
        <v>16</v>
      </c>
      <c r="B20" s="8">
        <v>919</v>
      </c>
      <c r="C20" s="8">
        <v>0</v>
      </c>
      <c r="D20" s="8">
        <v>0</v>
      </c>
      <c r="E20" s="8">
        <v>0</v>
      </c>
    </row>
    <row r="21" spans="1:5" x14ac:dyDescent="0.2">
      <c r="A21">
        <v>17</v>
      </c>
      <c r="B21" s="8">
        <v>943</v>
      </c>
      <c r="C21" s="8">
        <v>1</v>
      </c>
      <c r="D21" s="8">
        <v>0</v>
      </c>
      <c r="E21" s="8">
        <v>0</v>
      </c>
    </row>
    <row r="22" spans="1:5" x14ac:dyDescent="0.2">
      <c r="A22">
        <v>18</v>
      </c>
      <c r="B22" s="8">
        <v>1175</v>
      </c>
      <c r="C22" s="8">
        <v>0</v>
      </c>
      <c r="D22" s="8">
        <v>1</v>
      </c>
      <c r="E22" s="8">
        <v>0</v>
      </c>
    </row>
    <row r="23" spans="1:5" x14ac:dyDescent="0.2">
      <c r="A23">
        <v>19</v>
      </c>
      <c r="B23" s="8">
        <v>1269</v>
      </c>
      <c r="C23" s="8">
        <v>0</v>
      </c>
      <c r="D23" s="8">
        <v>0</v>
      </c>
      <c r="E23" s="8">
        <v>1</v>
      </c>
    </row>
    <row r="24" spans="1:5" x14ac:dyDescent="0.2">
      <c r="A24">
        <v>20</v>
      </c>
      <c r="B24" s="8">
        <v>973</v>
      </c>
      <c r="C24" s="8">
        <v>0</v>
      </c>
      <c r="D24" s="8">
        <v>0</v>
      </c>
      <c r="E24" s="8">
        <v>0</v>
      </c>
    </row>
    <row r="25" spans="1:5" x14ac:dyDescent="0.2">
      <c r="A25">
        <v>21</v>
      </c>
      <c r="B25" s="8">
        <v>1102</v>
      </c>
      <c r="C25" s="8">
        <v>1</v>
      </c>
      <c r="D25" s="8">
        <v>0</v>
      </c>
      <c r="E25" s="8">
        <v>0</v>
      </c>
    </row>
    <row r="26" spans="1:5" x14ac:dyDescent="0.2">
      <c r="A26">
        <v>22</v>
      </c>
      <c r="B26" s="8">
        <v>1344</v>
      </c>
      <c r="C26" s="8">
        <v>0</v>
      </c>
      <c r="D26" s="8">
        <v>1</v>
      </c>
      <c r="E26" s="8">
        <v>0</v>
      </c>
    </row>
    <row r="27" spans="1:5" x14ac:dyDescent="0.2">
      <c r="A27">
        <v>23</v>
      </c>
      <c r="B27" s="8">
        <v>1641</v>
      </c>
      <c r="C27" s="8">
        <v>0</v>
      </c>
      <c r="D27" s="8">
        <v>0</v>
      </c>
      <c r="E27" s="8">
        <v>1</v>
      </c>
    </row>
    <row r="28" spans="1:5" x14ac:dyDescent="0.2">
      <c r="A28">
        <v>24</v>
      </c>
      <c r="B28" s="8">
        <v>1225</v>
      </c>
      <c r="C28" s="8">
        <v>0</v>
      </c>
      <c r="D28" s="8">
        <v>0</v>
      </c>
      <c r="E28" s="8">
        <v>0</v>
      </c>
    </row>
    <row r="29" spans="1:5" x14ac:dyDescent="0.2">
      <c r="A29">
        <v>25</v>
      </c>
      <c r="B29" s="8">
        <v>1429</v>
      </c>
      <c r="C29" s="8">
        <v>1</v>
      </c>
      <c r="D29" s="8">
        <v>0</v>
      </c>
      <c r="E29" s="8">
        <v>0</v>
      </c>
    </row>
    <row r="30" spans="1:5" x14ac:dyDescent="0.2">
      <c r="A30">
        <v>26</v>
      </c>
      <c r="B30" s="8">
        <v>1699</v>
      </c>
      <c r="C30" s="8">
        <v>0</v>
      </c>
      <c r="D30" s="8">
        <v>1</v>
      </c>
      <c r="E30" s="8">
        <v>0</v>
      </c>
    </row>
    <row r="31" spans="1:5" x14ac:dyDescent="0.2">
      <c r="A31">
        <v>27</v>
      </c>
      <c r="B31" s="8">
        <v>1749</v>
      </c>
      <c r="C31" s="8">
        <v>0</v>
      </c>
      <c r="D31" s="8">
        <v>0</v>
      </c>
      <c r="E31" s="8">
        <v>1</v>
      </c>
    </row>
    <row r="32" spans="1:5" x14ac:dyDescent="0.2">
      <c r="A32">
        <v>28</v>
      </c>
      <c r="B32" s="8">
        <v>1117</v>
      </c>
      <c r="C32" s="8">
        <v>0</v>
      </c>
      <c r="D32" s="8">
        <v>0</v>
      </c>
      <c r="E32" s="8">
        <v>0</v>
      </c>
    </row>
    <row r="33" spans="1:12" x14ac:dyDescent="0.2">
      <c r="A33">
        <v>29</v>
      </c>
      <c r="B33" s="8">
        <v>1242</v>
      </c>
      <c r="C33" s="8">
        <v>1</v>
      </c>
      <c r="D33" s="8">
        <v>0</v>
      </c>
      <c r="E33" s="8">
        <v>0</v>
      </c>
    </row>
    <row r="34" spans="1:12" x14ac:dyDescent="0.2">
      <c r="A34">
        <v>30</v>
      </c>
      <c r="B34" s="8">
        <v>1684</v>
      </c>
      <c r="C34" s="8">
        <v>0</v>
      </c>
      <c r="D34" s="8">
        <v>1</v>
      </c>
      <c r="E34" s="8">
        <v>0</v>
      </c>
    </row>
    <row r="35" spans="1:12" x14ac:dyDescent="0.2">
      <c r="A35">
        <v>31</v>
      </c>
      <c r="B35" s="8">
        <v>1764</v>
      </c>
      <c r="C35" s="8">
        <v>0</v>
      </c>
      <c r="D35" s="8">
        <v>0</v>
      </c>
      <c r="E35" s="8">
        <v>1</v>
      </c>
    </row>
    <row r="36" spans="1:12" x14ac:dyDescent="0.2">
      <c r="C36" s="8"/>
      <c r="D36" s="8"/>
      <c r="E36" s="2"/>
      <c r="F36" s="2"/>
      <c r="G36" s="2"/>
      <c r="H36" s="2"/>
      <c r="I36" s="2"/>
      <c r="J36" s="2"/>
      <c r="K36" s="2"/>
      <c r="L36" s="2"/>
    </row>
    <row r="37" spans="1:12" x14ac:dyDescent="0.2">
      <c r="A37" s="1"/>
      <c r="B37" t="s">
        <v>0</v>
      </c>
      <c r="E37" s="2"/>
      <c r="F37" s="2"/>
      <c r="G37" s="2"/>
      <c r="H37" s="2"/>
      <c r="I37" s="2"/>
      <c r="J37" s="2"/>
      <c r="K37" s="2"/>
      <c r="L37" s="2"/>
    </row>
    <row r="38" spans="1:1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">
      <c r="A39" s="1" t="s">
        <v>164</v>
      </c>
      <c r="K39" s="2"/>
      <c r="L39" s="2"/>
    </row>
    <row r="40" spans="1:12" x14ac:dyDescent="0.2">
      <c r="A40" t="s">
        <v>113</v>
      </c>
      <c r="K40" s="2"/>
      <c r="L40" s="2"/>
    </row>
    <row r="41" spans="1:12" ht="13.5" thickBot="1" x14ac:dyDescent="0.25">
      <c r="K41" s="2"/>
      <c r="L41" s="2"/>
    </row>
    <row r="42" spans="1:12" x14ac:dyDescent="0.2">
      <c r="A42" s="72" t="s">
        <v>114</v>
      </c>
      <c r="B42" s="72"/>
      <c r="K42" s="2"/>
      <c r="L42" s="2"/>
    </row>
    <row r="43" spans="1:12" x14ac:dyDescent="0.2">
      <c r="A43" s="5" t="s">
        <v>115</v>
      </c>
      <c r="B43" s="5">
        <v>0.74184667096423962</v>
      </c>
      <c r="K43" s="2"/>
      <c r="L43" s="2"/>
    </row>
    <row r="44" spans="1:12" x14ac:dyDescent="0.2">
      <c r="A44" s="5" t="s">
        <v>116</v>
      </c>
      <c r="B44" s="5">
        <v>0.55033648322072481</v>
      </c>
      <c r="K44" s="2"/>
      <c r="L44" s="2"/>
    </row>
    <row r="45" spans="1:12" x14ac:dyDescent="0.2">
      <c r="A45" s="5" t="s">
        <v>117</v>
      </c>
      <c r="B45" s="5">
        <v>0.50037387024524971</v>
      </c>
      <c r="K45" s="2"/>
      <c r="L45" s="2"/>
    </row>
    <row r="46" spans="1:12" x14ac:dyDescent="0.2">
      <c r="A46" s="5" t="s">
        <v>118</v>
      </c>
      <c r="B46" s="5">
        <v>169.29990647762725</v>
      </c>
      <c r="K46" s="2"/>
      <c r="L46" s="2"/>
    </row>
    <row r="47" spans="1:12" ht="13.5" thickBot="1" x14ac:dyDescent="0.25">
      <c r="A47" s="70" t="s">
        <v>119</v>
      </c>
      <c r="B47" s="70">
        <v>31</v>
      </c>
      <c r="K47" s="2"/>
      <c r="L47" s="2"/>
    </row>
    <row r="48" spans="1:12" x14ac:dyDescent="0.2">
      <c r="K48" s="2"/>
      <c r="L48" s="2"/>
    </row>
    <row r="49" spans="1:12" ht="13.5" thickBot="1" x14ac:dyDescent="0.25">
      <c r="A49" t="s">
        <v>120</v>
      </c>
      <c r="K49" s="2"/>
      <c r="L49" s="2"/>
    </row>
    <row r="50" spans="1:12" x14ac:dyDescent="0.2">
      <c r="A50" s="71"/>
      <c r="B50" s="71" t="s">
        <v>125</v>
      </c>
      <c r="C50" s="71" t="s">
        <v>126</v>
      </c>
      <c r="D50" s="71" t="s">
        <v>127</v>
      </c>
      <c r="E50" s="71" t="s">
        <v>107</v>
      </c>
      <c r="F50" s="71" t="s">
        <v>128</v>
      </c>
      <c r="K50" s="2"/>
      <c r="L50" s="2"/>
    </row>
    <row r="51" spans="1:12" x14ac:dyDescent="0.2">
      <c r="A51" s="5" t="s">
        <v>121</v>
      </c>
      <c r="B51" s="5">
        <v>3</v>
      </c>
      <c r="C51" s="5">
        <v>947148.0120967743</v>
      </c>
      <c r="D51" s="5">
        <v>315716.00403225812</v>
      </c>
      <c r="E51" s="5">
        <v>11.014966000494542</v>
      </c>
      <c r="F51" s="5">
        <v>6.6906371940112267E-5</v>
      </c>
      <c r="K51" s="2"/>
      <c r="L51" s="2"/>
    </row>
    <row r="52" spans="1:12" x14ac:dyDescent="0.2">
      <c r="A52" s="5" t="s">
        <v>122</v>
      </c>
      <c r="B52" s="5">
        <v>27</v>
      </c>
      <c r="C52" s="5">
        <v>773886.375</v>
      </c>
      <c r="D52" s="5">
        <v>28662.458333333332</v>
      </c>
      <c r="E52" s="5"/>
      <c r="F52" s="5"/>
      <c r="K52" s="2"/>
      <c r="L52" s="2"/>
    </row>
    <row r="53" spans="1:12" ht="13.5" thickBot="1" x14ac:dyDescent="0.25">
      <c r="A53" s="70" t="s">
        <v>123</v>
      </c>
      <c r="B53" s="70">
        <v>30</v>
      </c>
      <c r="C53" s="70">
        <v>1721034.3870967743</v>
      </c>
      <c r="D53" s="70"/>
      <c r="E53" s="70"/>
      <c r="F53" s="70"/>
      <c r="K53" s="2"/>
      <c r="L53" s="2"/>
    </row>
    <row r="54" spans="1:12" ht="13.5" thickBot="1" x14ac:dyDescent="0.25">
      <c r="K54" s="2"/>
      <c r="L54" s="2"/>
    </row>
    <row r="55" spans="1:12" x14ac:dyDescent="0.2">
      <c r="A55" s="71"/>
      <c r="B55" s="71" t="s">
        <v>129</v>
      </c>
      <c r="C55" s="71" t="s">
        <v>118</v>
      </c>
      <c r="D55" s="71" t="s">
        <v>130</v>
      </c>
      <c r="E55" s="71" t="s">
        <v>131</v>
      </c>
      <c r="F55" s="71" t="s">
        <v>132</v>
      </c>
      <c r="G55" s="71" t="s">
        <v>133</v>
      </c>
      <c r="H55" s="71" t="s">
        <v>134</v>
      </c>
      <c r="I55" s="71" t="s">
        <v>135</v>
      </c>
      <c r="K55" s="2"/>
      <c r="L55" s="2"/>
    </row>
    <row r="56" spans="1:12" x14ac:dyDescent="0.2">
      <c r="A56" s="5" t="s">
        <v>124</v>
      </c>
      <c r="B56" s="5">
        <v>1136</v>
      </c>
      <c r="C56" s="5">
        <v>63.989349932327848</v>
      </c>
      <c r="D56" s="5">
        <v>17.752954221309963</v>
      </c>
      <c r="E56" s="5">
        <v>2.0417464277589424E-16</v>
      </c>
      <c r="F56" s="5">
        <v>1004.7047005834787</v>
      </c>
      <c r="G56" s="5">
        <v>1267.2952994165212</v>
      </c>
      <c r="H56" s="5">
        <v>1004.7047005834787</v>
      </c>
      <c r="I56" s="5">
        <v>1267.2952994165212</v>
      </c>
      <c r="K56" s="2"/>
      <c r="L56" s="2"/>
    </row>
    <row r="57" spans="1:12" x14ac:dyDescent="0.2">
      <c r="A57" s="5" t="s">
        <v>136</v>
      </c>
      <c r="B57" s="5">
        <v>86.125</v>
      </c>
      <c r="C57" s="5">
        <v>87.621025995069061</v>
      </c>
      <c r="D57" s="5">
        <v>0.9829261757885227</v>
      </c>
      <c r="E57" s="5">
        <v>0.33437023076927419</v>
      </c>
      <c r="F57" s="5">
        <v>-93.658492962058887</v>
      </c>
      <c r="G57" s="5">
        <v>265.90849296205886</v>
      </c>
      <c r="H57" s="5">
        <v>-93.658492962058887</v>
      </c>
      <c r="I57" s="5">
        <v>265.90849296205886</v>
      </c>
      <c r="K57" s="2"/>
      <c r="L57" s="2"/>
    </row>
    <row r="58" spans="1:12" x14ac:dyDescent="0.2">
      <c r="A58" s="5" t="s">
        <v>139</v>
      </c>
      <c r="B58" s="5">
        <v>331.5</v>
      </c>
      <c r="C58" s="5">
        <v>87.621025995069061</v>
      </c>
      <c r="D58" s="5">
        <v>3.7833384879407288</v>
      </c>
      <c r="E58" s="5">
        <v>7.8285097268202192E-4</v>
      </c>
      <c r="F58" s="5">
        <v>151.71650703794103</v>
      </c>
      <c r="G58" s="5">
        <v>511.28349296205874</v>
      </c>
      <c r="H58" s="5">
        <v>151.71650703794103</v>
      </c>
      <c r="I58" s="5">
        <v>511.28349296205874</v>
      </c>
      <c r="K58" s="2"/>
      <c r="L58" s="2"/>
    </row>
    <row r="59" spans="1:12" ht="13.5" thickBot="1" x14ac:dyDescent="0.25">
      <c r="A59" s="70" t="s">
        <v>140</v>
      </c>
      <c r="B59" s="70">
        <v>433.75</v>
      </c>
      <c r="C59" s="70">
        <v>87.621025995069076</v>
      </c>
      <c r="D59" s="70">
        <v>4.9502958345227492</v>
      </c>
      <c r="E59" s="70">
        <v>3.4808133741399489E-5</v>
      </c>
      <c r="F59" s="70">
        <v>253.96650703794111</v>
      </c>
      <c r="G59" s="70">
        <v>613.53349296205886</v>
      </c>
      <c r="H59" s="70">
        <v>253.96650703794111</v>
      </c>
      <c r="I59" s="70">
        <v>613.53349296205886</v>
      </c>
      <c r="K59" s="2"/>
      <c r="L59" s="2"/>
    </row>
    <row r="60" spans="1:12" x14ac:dyDescent="0.2">
      <c r="K60" s="2"/>
      <c r="L60" s="2"/>
    </row>
    <row r="61" spans="1:12" x14ac:dyDescent="0.2">
      <c r="A61" s="7" t="s">
        <v>160</v>
      </c>
      <c r="B61" s="7">
        <f>B56+B57</f>
        <v>1222.125</v>
      </c>
      <c r="C61" t="s">
        <v>195</v>
      </c>
      <c r="D61" s="9" t="s">
        <v>199</v>
      </c>
      <c r="K61" s="2"/>
      <c r="L61" s="2"/>
    </row>
    <row r="62" spans="1:12" x14ac:dyDescent="0.2">
      <c r="A62" s="7" t="s">
        <v>161</v>
      </c>
      <c r="B62" s="7">
        <f>B56+B58</f>
        <v>1467.5</v>
      </c>
      <c r="C62" t="s">
        <v>196</v>
      </c>
      <c r="D62" s="9" t="s">
        <v>200</v>
      </c>
      <c r="K62" s="2"/>
      <c r="L62" s="2"/>
    </row>
    <row r="63" spans="1:12" x14ac:dyDescent="0.2">
      <c r="A63" s="7" t="s">
        <v>162</v>
      </c>
      <c r="B63" s="7">
        <f>B56+B59</f>
        <v>1569.75</v>
      </c>
      <c r="C63" t="s">
        <v>197</v>
      </c>
      <c r="D63" s="9" t="s">
        <v>201</v>
      </c>
      <c r="K63" s="2"/>
      <c r="L63" s="2"/>
    </row>
    <row r="64" spans="1:12" x14ac:dyDescent="0.2">
      <c r="A64" s="7" t="s">
        <v>163</v>
      </c>
      <c r="B64" s="7">
        <f>B56</f>
        <v>1136</v>
      </c>
      <c r="C64" t="s">
        <v>169</v>
      </c>
      <c r="D64" s="9" t="s">
        <v>198</v>
      </c>
      <c r="K64" s="2"/>
      <c r="L64" s="2"/>
    </row>
    <row r="65" spans="1:12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sqref="A1:G1"/>
    </sheetView>
  </sheetViews>
  <sheetFormatPr defaultRowHeight="12.75" x14ac:dyDescent="0.2"/>
  <cols>
    <col min="1" max="1" width="21.5703125" customWidth="1"/>
    <col min="2" max="2" width="11.42578125" customWidth="1"/>
    <col min="3" max="3" width="10.28515625" customWidth="1"/>
    <col min="6" max="6" width="11.42578125" customWidth="1"/>
  </cols>
  <sheetData>
    <row r="1" spans="1:7" ht="23.25" x14ac:dyDescent="0.35">
      <c r="A1" s="133" t="s">
        <v>204</v>
      </c>
      <c r="B1" s="133"/>
      <c r="C1" s="133"/>
      <c r="D1" s="133"/>
      <c r="E1" s="133"/>
      <c r="F1" s="133"/>
      <c r="G1" s="133"/>
    </row>
    <row r="2" spans="1:7" ht="23.25" x14ac:dyDescent="0.35">
      <c r="A2" s="101"/>
      <c r="B2" s="101"/>
      <c r="C2" s="101"/>
      <c r="D2" s="101"/>
      <c r="E2" s="101"/>
      <c r="F2" s="101"/>
      <c r="G2" s="101"/>
    </row>
    <row r="3" spans="1:7" ht="23.25" x14ac:dyDescent="0.35">
      <c r="A3" s="101"/>
      <c r="B3" s="101"/>
      <c r="C3" s="101"/>
      <c r="D3" s="101"/>
      <c r="E3" s="101"/>
      <c r="F3" s="101"/>
      <c r="G3" s="101"/>
    </row>
    <row r="4" spans="1:7" ht="19.5" x14ac:dyDescent="0.35">
      <c r="B4" s="114" t="s">
        <v>235</v>
      </c>
      <c r="C4" s="115"/>
    </row>
    <row r="5" spans="1:7" ht="19.5" x14ac:dyDescent="0.35">
      <c r="B5" s="115"/>
      <c r="C5" s="116" t="s">
        <v>248</v>
      </c>
    </row>
    <row r="6" spans="1:7" ht="19.5" x14ac:dyDescent="0.35">
      <c r="B6" s="115"/>
      <c r="C6" s="117" t="s">
        <v>236</v>
      </c>
    </row>
    <row r="7" spans="1:7" ht="19.5" x14ac:dyDescent="0.35">
      <c r="B7" s="115"/>
      <c r="C7" s="116" t="s">
        <v>237</v>
      </c>
    </row>
    <row r="8" spans="1:7" ht="18" x14ac:dyDescent="0.25">
      <c r="B8" s="115"/>
      <c r="C8" s="115"/>
    </row>
    <row r="9" spans="1:7" ht="18" x14ac:dyDescent="0.25">
      <c r="B9" s="115"/>
      <c r="C9" s="115"/>
    </row>
    <row r="10" spans="1:7" ht="19.5" x14ac:dyDescent="0.35">
      <c r="B10" s="117" t="s">
        <v>246</v>
      </c>
      <c r="C10" s="115"/>
    </row>
    <row r="11" spans="1:7" ht="19.5" x14ac:dyDescent="0.35">
      <c r="B11" s="117" t="s">
        <v>247</v>
      </c>
      <c r="C11" s="115"/>
    </row>
    <row r="14" spans="1:7" ht="15.75" x14ac:dyDescent="0.25">
      <c r="A14" s="35"/>
      <c r="B14" s="58" t="s">
        <v>243</v>
      </c>
      <c r="C14" s="58" t="s">
        <v>244</v>
      </c>
      <c r="D14" s="35"/>
      <c r="E14" s="35"/>
      <c r="F14" s="35"/>
      <c r="G14" s="35"/>
    </row>
    <row r="15" spans="1:7" ht="15.75" x14ac:dyDescent="0.25">
      <c r="A15" s="35"/>
      <c r="B15" s="58" t="s">
        <v>48</v>
      </c>
      <c r="C15" s="58" t="s">
        <v>49</v>
      </c>
      <c r="D15" s="58" t="s">
        <v>238</v>
      </c>
      <c r="E15" s="35"/>
      <c r="F15" s="58" t="s">
        <v>239</v>
      </c>
      <c r="G15" s="35"/>
    </row>
    <row r="16" spans="1:7" ht="16.5" thickBot="1" x14ac:dyDescent="0.3">
      <c r="A16" s="58" t="s">
        <v>242</v>
      </c>
      <c r="B16" s="59">
        <v>8000</v>
      </c>
      <c r="C16" s="59">
        <v>3000</v>
      </c>
      <c r="E16" s="35"/>
      <c r="F16" s="58" t="s">
        <v>245</v>
      </c>
      <c r="G16" s="35"/>
    </row>
    <row r="17" spans="1:9" ht="16.5" thickBot="1" x14ac:dyDescent="0.3">
      <c r="A17" s="58" t="s">
        <v>241</v>
      </c>
      <c r="B17" s="60">
        <v>0.05</v>
      </c>
      <c r="C17" s="60">
        <v>0.08</v>
      </c>
      <c r="D17" s="60">
        <f>4000/30</f>
        <v>133.33333333333334</v>
      </c>
      <c r="E17" s="35"/>
      <c r="F17" s="118">
        <f>+B17*B16+C17*C16-D17</f>
        <v>506.66666666666663</v>
      </c>
      <c r="G17" s="35"/>
    </row>
    <row r="18" spans="1:9" ht="15.75" x14ac:dyDescent="0.25">
      <c r="A18" s="58"/>
      <c r="G18" s="35"/>
    </row>
    <row r="19" spans="1:9" ht="15.75" x14ac:dyDescent="0.25">
      <c r="A19" s="58"/>
      <c r="B19" s="35"/>
      <c r="C19" s="35"/>
      <c r="D19" s="35" t="s">
        <v>108</v>
      </c>
      <c r="E19" s="35"/>
      <c r="F19" s="35" t="s">
        <v>109</v>
      </c>
      <c r="G19" s="35"/>
    </row>
    <row r="20" spans="1:9" ht="15.75" x14ac:dyDescent="0.25">
      <c r="A20" s="58" t="s">
        <v>240</v>
      </c>
      <c r="B20" s="50">
        <f>1/10</f>
        <v>0.1</v>
      </c>
      <c r="C20" s="50">
        <f>1/5</f>
        <v>0.2</v>
      </c>
      <c r="D20" s="59">
        <f>+B20*$B$16+C20*$C$16</f>
        <v>1400</v>
      </c>
      <c r="E20" s="64" t="s">
        <v>76</v>
      </c>
      <c r="F20" s="35">
        <f>10*140</f>
        <v>1400</v>
      </c>
      <c r="G20" s="35"/>
    </row>
    <row r="21" spans="1:9" ht="15.75" x14ac:dyDescent="0.25">
      <c r="A21" s="35"/>
      <c r="B21" s="50">
        <v>1</v>
      </c>
      <c r="C21" s="50"/>
      <c r="D21" s="59">
        <f t="shared" ref="D21:D22" si="0">+B21*$B$16+C21*$C$16</f>
        <v>8000</v>
      </c>
      <c r="E21" s="64" t="s">
        <v>76</v>
      </c>
      <c r="F21" s="35">
        <v>8000</v>
      </c>
      <c r="G21" s="35"/>
    </row>
    <row r="22" spans="1:9" ht="15.75" x14ac:dyDescent="0.25">
      <c r="A22" s="35"/>
      <c r="B22" s="50"/>
      <c r="C22" s="50">
        <v>1</v>
      </c>
      <c r="D22" s="59">
        <f t="shared" si="0"/>
        <v>3000</v>
      </c>
      <c r="E22" s="64" t="s">
        <v>76</v>
      </c>
      <c r="F22" s="35">
        <v>5000</v>
      </c>
      <c r="G22" s="35"/>
    </row>
    <row r="23" spans="1:9" ht="15" x14ac:dyDescent="0.2">
      <c r="C23" s="35"/>
      <c r="D23" s="35"/>
      <c r="E23" s="35"/>
      <c r="F23" s="35"/>
      <c r="G23" s="35"/>
      <c r="H23" s="35"/>
      <c r="I23" s="35"/>
    </row>
    <row r="24" spans="1:9" ht="15" x14ac:dyDescent="0.2">
      <c r="C24" s="35"/>
      <c r="D24" s="35"/>
      <c r="E24" s="35"/>
      <c r="F24" s="35"/>
      <c r="G24" s="35"/>
      <c r="H24" s="35"/>
      <c r="I24" s="35"/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7"/>
  <sheetViews>
    <sheetView workbookViewId="0">
      <selection sqref="A1:G1"/>
    </sheetView>
  </sheetViews>
  <sheetFormatPr defaultRowHeight="12.75" x14ac:dyDescent="0.2"/>
  <cols>
    <col min="1" max="1" width="3.42578125" customWidth="1"/>
    <col min="2" max="2" width="32.7109375" customWidth="1"/>
    <col min="3" max="5" width="13.28515625" customWidth="1"/>
    <col min="7" max="7" width="3.85546875" bestFit="1" customWidth="1"/>
  </cols>
  <sheetData>
    <row r="1" spans="1:10" ht="23.25" x14ac:dyDescent="0.35">
      <c r="A1" s="133" t="s">
        <v>204</v>
      </c>
      <c r="B1" s="133"/>
      <c r="C1" s="133"/>
      <c r="D1" s="133"/>
      <c r="E1" s="133"/>
      <c r="F1" s="133"/>
      <c r="G1" s="133"/>
    </row>
    <row r="3" spans="1:10" ht="15" x14ac:dyDescent="0.2">
      <c r="B3" s="35" t="s">
        <v>40</v>
      </c>
      <c r="C3" s="8"/>
      <c r="D3" s="8"/>
      <c r="E3" s="8"/>
    </row>
    <row r="4" spans="1:10" x14ac:dyDescent="0.2">
      <c r="C4" s="36" t="s">
        <v>41</v>
      </c>
      <c r="D4" s="8"/>
      <c r="E4" s="8"/>
    </row>
    <row r="5" spans="1:10" x14ac:dyDescent="0.2">
      <c r="C5" s="36" t="s">
        <v>42</v>
      </c>
      <c r="D5" s="8"/>
      <c r="E5" s="8"/>
    </row>
    <row r="6" spans="1:10" x14ac:dyDescent="0.2">
      <c r="C6" s="36" t="s">
        <v>43</v>
      </c>
      <c r="D6" s="8"/>
      <c r="E6" s="8"/>
    </row>
    <row r="7" spans="1:10" ht="15" x14ac:dyDescent="0.2">
      <c r="B7" s="35" t="s">
        <v>44</v>
      </c>
      <c r="C7" s="8"/>
      <c r="D7" s="8"/>
      <c r="E7" s="8"/>
    </row>
    <row r="8" spans="1:10" ht="15" x14ac:dyDescent="0.2">
      <c r="B8" s="35" t="s">
        <v>45</v>
      </c>
      <c r="C8" s="8"/>
      <c r="D8" s="8"/>
      <c r="E8" s="8"/>
    </row>
    <row r="9" spans="1:10" ht="13.5" thickBot="1" x14ac:dyDescent="0.25">
      <c r="C9" s="8"/>
      <c r="D9" s="8"/>
      <c r="E9" s="8"/>
    </row>
    <row r="10" spans="1:10" ht="25.5" x14ac:dyDescent="0.2">
      <c r="B10" s="37"/>
      <c r="C10" s="38" t="s">
        <v>41</v>
      </c>
      <c r="D10" s="38" t="s">
        <v>42</v>
      </c>
      <c r="E10" s="39" t="s">
        <v>43</v>
      </c>
    </row>
    <row r="11" spans="1:10" x14ac:dyDescent="0.2">
      <c r="B11" s="40" t="s">
        <v>46</v>
      </c>
      <c r="C11" s="41">
        <v>2.6</v>
      </c>
      <c r="D11" s="41">
        <v>2.5</v>
      </c>
      <c r="E11" s="42">
        <v>2.8</v>
      </c>
    </row>
    <row r="12" spans="1:10" ht="13.5" thickBot="1" x14ac:dyDescent="0.25">
      <c r="B12" s="43" t="s">
        <v>47</v>
      </c>
      <c r="C12" s="44">
        <v>1.6</v>
      </c>
      <c r="D12" s="44">
        <v>2.6</v>
      </c>
      <c r="E12" s="45">
        <v>1.8</v>
      </c>
      <c r="J12" s="97"/>
    </row>
    <row r="13" spans="1:10" x14ac:dyDescent="0.2">
      <c r="C13" s="8"/>
      <c r="D13" s="8"/>
      <c r="E13" s="8"/>
    </row>
    <row r="14" spans="1:10" ht="15.75" x14ac:dyDescent="0.25">
      <c r="B14" s="46" t="s">
        <v>110</v>
      </c>
      <c r="C14" s="8"/>
      <c r="D14" s="8"/>
      <c r="E14" s="8"/>
    </row>
    <row r="15" spans="1:10" x14ac:dyDescent="0.2">
      <c r="B15" s="36" t="s">
        <v>41</v>
      </c>
      <c r="C15" s="31" t="s">
        <v>48</v>
      </c>
      <c r="D15" s="8"/>
      <c r="E15" s="8"/>
    </row>
    <row r="16" spans="1:10" x14ac:dyDescent="0.2">
      <c r="B16" s="36" t="s">
        <v>42</v>
      </c>
      <c r="C16" s="31" t="s">
        <v>49</v>
      </c>
      <c r="D16" s="8"/>
      <c r="E16" s="8"/>
    </row>
    <row r="17" spans="2:11" x14ac:dyDescent="0.2">
      <c r="B17" s="36" t="s">
        <v>43</v>
      </c>
      <c r="C17" s="31" t="s">
        <v>50</v>
      </c>
      <c r="D17" s="8"/>
      <c r="E17" s="8"/>
    </row>
    <row r="18" spans="2:11" x14ac:dyDescent="0.2">
      <c r="C18" s="8"/>
      <c r="D18" s="8"/>
      <c r="E18" s="8"/>
    </row>
    <row r="19" spans="2:11" ht="15.75" x14ac:dyDescent="0.25">
      <c r="B19" s="46" t="s">
        <v>111</v>
      </c>
      <c r="C19" s="8"/>
      <c r="D19" s="8"/>
      <c r="E19" s="8"/>
    </row>
    <row r="20" spans="2:11" x14ac:dyDescent="0.2">
      <c r="B20" t="s">
        <v>51</v>
      </c>
      <c r="C20" s="34" t="s">
        <v>52</v>
      </c>
      <c r="E20" s="47" t="s">
        <v>53</v>
      </c>
    </row>
    <row r="21" spans="2:11" x14ac:dyDescent="0.2">
      <c r="B21" t="s">
        <v>54</v>
      </c>
      <c r="C21" s="34" t="s">
        <v>55</v>
      </c>
      <c r="E21" s="47" t="s">
        <v>56</v>
      </c>
    </row>
    <row r="22" spans="2:11" x14ac:dyDescent="0.2">
      <c r="B22" t="s">
        <v>57</v>
      </c>
      <c r="C22" s="34" t="s">
        <v>48</v>
      </c>
      <c r="E22" s="47" t="s">
        <v>58</v>
      </c>
    </row>
    <row r="23" spans="2:11" x14ac:dyDescent="0.2">
      <c r="C23" s="48" t="s">
        <v>59</v>
      </c>
      <c r="E23" s="49" t="s">
        <v>60</v>
      </c>
    </row>
    <row r="24" spans="2:11" x14ac:dyDescent="0.2">
      <c r="B24" t="s">
        <v>61</v>
      </c>
      <c r="C24" s="34" t="s">
        <v>62</v>
      </c>
      <c r="E24" s="47" t="s">
        <v>63</v>
      </c>
    </row>
    <row r="29" spans="2:11" ht="16.5" thickBot="1" x14ac:dyDescent="0.3">
      <c r="B29" s="46" t="s">
        <v>64</v>
      </c>
    </row>
    <row r="30" spans="2:11" ht="15.75" x14ac:dyDescent="0.25">
      <c r="B30" s="50"/>
      <c r="C30" s="51" t="s">
        <v>41</v>
      </c>
      <c r="D30" s="51" t="s">
        <v>42</v>
      </c>
      <c r="E30" s="52" t="s">
        <v>65</v>
      </c>
      <c r="F30" s="53"/>
      <c r="G30" s="53"/>
      <c r="H30" s="53"/>
      <c r="I30" s="54"/>
      <c r="J30" s="55"/>
      <c r="K30" s="55"/>
    </row>
    <row r="31" spans="2:11" ht="15.75" x14ac:dyDescent="0.25">
      <c r="B31" s="56"/>
      <c r="C31" s="57" t="s">
        <v>66</v>
      </c>
      <c r="D31" s="57" t="s">
        <v>66</v>
      </c>
      <c r="E31" s="57" t="s">
        <v>66</v>
      </c>
      <c r="F31" s="58"/>
      <c r="G31" s="58"/>
      <c r="H31" s="58"/>
      <c r="I31" s="58"/>
      <c r="J31" s="58"/>
      <c r="K31" s="55"/>
    </row>
    <row r="32" spans="2:11" ht="15.75" x14ac:dyDescent="0.25">
      <c r="B32" s="50"/>
      <c r="C32" s="57" t="s">
        <v>48</v>
      </c>
      <c r="D32" s="57" t="s">
        <v>49</v>
      </c>
      <c r="E32" s="57" t="s">
        <v>50</v>
      </c>
      <c r="F32" s="58"/>
      <c r="G32" s="58"/>
      <c r="H32" s="58" t="s">
        <v>67</v>
      </c>
      <c r="I32" s="58"/>
      <c r="J32" s="58"/>
      <c r="K32" s="55"/>
    </row>
    <row r="33" spans="2:11" ht="16.5" thickBot="1" x14ac:dyDescent="0.3">
      <c r="B33" s="56" t="s">
        <v>68</v>
      </c>
      <c r="C33" s="59">
        <v>120</v>
      </c>
      <c r="D33" s="59">
        <v>0</v>
      </c>
      <c r="E33" s="59">
        <v>80</v>
      </c>
      <c r="F33" s="58"/>
      <c r="G33" s="58"/>
      <c r="H33" s="58" t="s">
        <v>69</v>
      </c>
      <c r="I33" s="58"/>
      <c r="J33" s="58"/>
      <c r="K33" s="55"/>
    </row>
    <row r="34" spans="2:11" ht="16.5" thickBot="1" x14ac:dyDescent="0.3">
      <c r="B34" s="50" t="s">
        <v>70</v>
      </c>
      <c r="C34" s="60">
        <v>1.6</v>
      </c>
      <c r="D34" s="60">
        <v>2.6</v>
      </c>
      <c r="E34" s="60">
        <v>1.8</v>
      </c>
      <c r="F34" s="58"/>
      <c r="G34" s="58"/>
      <c r="H34" s="61">
        <f>SUMPRODUCT(C33:E33,C34:E34)</f>
        <v>336</v>
      </c>
      <c r="J34" s="58"/>
      <c r="K34" s="55"/>
    </row>
    <row r="35" spans="2:11" ht="15.75" x14ac:dyDescent="0.25">
      <c r="B35" s="50"/>
      <c r="C35" s="62"/>
      <c r="D35" s="62"/>
      <c r="E35" s="62"/>
      <c r="F35" s="58"/>
      <c r="G35" s="58"/>
      <c r="H35" s="58"/>
      <c r="I35" s="58"/>
      <c r="J35" s="58"/>
      <c r="K35" s="55"/>
    </row>
    <row r="36" spans="2:11" ht="15.75" x14ac:dyDescent="0.25">
      <c r="B36" s="50" t="s">
        <v>71</v>
      </c>
      <c r="C36" s="50">
        <v>1</v>
      </c>
      <c r="D36" s="50">
        <v>1</v>
      </c>
      <c r="E36" s="56">
        <v>1</v>
      </c>
      <c r="F36" s="59">
        <f>SUMPRODUCT($C$33:$E$33,C36:E36)</f>
        <v>200</v>
      </c>
      <c r="G36" s="63" t="s">
        <v>72</v>
      </c>
      <c r="H36" s="50">
        <v>200</v>
      </c>
      <c r="I36" s="58"/>
      <c r="J36" s="58"/>
      <c r="K36" s="55"/>
    </row>
    <row r="37" spans="2:11" ht="15.75" x14ac:dyDescent="0.25">
      <c r="B37" s="50" t="s">
        <v>73</v>
      </c>
      <c r="C37" s="50">
        <v>2.6</v>
      </c>
      <c r="D37" s="50">
        <v>2.5</v>
      </c>
      <c r="E37" s="56">
        <v>2.8</v>
      </c>
      <c r="F37" s="59">
        <f>SUMPRODUCT($C$33:$E$33,C37:E37)</f>
        <v>536</v>
      </c>
      <c r="G37" s="64" t="s">
        <v>74</v>
      </c>
      <c r="H37" s="50">
        <v>480</v>
      </c>
      <c r="I37" s="58"/>
      <c r="J37" s="58"/>
      <c r="K37" s="55"/>
    </row>
    <row r="38" spans="2:11" ht="15.75" x14ac:dyDescent="0.25">
      <c r="B38" s="50" t="s">
        <v>75</v>
      </c>
      <c r="C38" s="50">
        <v>1</v>
      </c>
      <c r="D38" s="50">
        <v>0</v>
      </c>
      <c r="E38" s="56">
        <v>0</v>
      </c>
      <c r="F38" s="59">
        <f>SUMPRODUCT($C$33:$E$33,C38:E38)</f>
        <v>120</v>
      </c>
      <c r="G38" s="64" t="s">
        <v>76</v>
      </c>
      <c r="H38" s="50">
        <v>120</v>
      </c>
      <c r="I38" s="58"/>
      <c r="J38" s="58"/>
      <c r="K38" s="55"/>
    </row>
    <row r="39" spans="2:11" ht="15" x14ac:dyDescent="0.2">
      <c r="B39" s="55"/>
      <c r="F39" s="55"/>
      <c r="G39" s="55"/>
      <c r="H39" s="55"/>
      <c r="I39" s="55"/>
      <c r="K39" s="55"/>
    </row>
    <row r="40" spans="2:11" ht="15" x14ac:dyDescent="0.2">
      <c r="B40" s="55"/>
      <c r="F40" s="55"/>
      <c r="G40" s="55"/>
      <c r="H40" s="55"/>
      <c r="I40" s="55"/>
      <c r="K40" s="55"/>
    </row>
    <row r="41" spans="2:11" ht="15" x14ac:dyDescent="0.2">
      <c r="B41" s="55"/>
      <c r="F41" s="55"/>
      <c r="G41" s="55"/>
      <c r="H41" s="55"/>
      <c r="I41" s="55"/>
      <c r="K41" s="55"/>
    </row>
    <row r="42" spans="2:11" ht="15.75" x14ac:dyDescent="0.25">
      <c r="B42" s="65" t="s">
        <v>77</v>
      </c>
      <c r="C42" s="55"/>
      <c r="D42" s="55"/>
      <c r="E42" s="55"/>
      <c r="F42" s="55"/>
      <c r="G42" s="55"/>
      <c r="H42" s="55"/>
      <c r="I42" s="55"/>
      <c r="J42" s="55"/>
      <c r="K42" s="55"/>
    </row>
    <row r="43" spans="2:11" ht="15.75" x14ac:dyDescent="0.25">
      <c r="C43" s="55"/>
      <c r="D43" s="66" t="s">
        <v>78</v>
      </c>
      <c r="E43" s="55"/>
      <c r="F43" s="55"/>
      <c r="G43" s="55"/>
      <c r="H43" s="55"/>
      <c r="I43" s="55"/>
      <c r="J43" s="55"/>
      <c r="K43" s="55"/>
    </row>
    <row r="44" spans="2:11" ht="15.75" x14ac:dyDescent="0.25">
      <c r="D44" s="67" t="s">
        <v>79</v>
      </c>
    </row>
    <row r="45" spans="2:11" ht="15.75" x14ac:dyDescent="0.25">
      <c r="B45" s="55"/>
      <c r="C45" s="55"/>
      <c r="D45" s="67" t="s">
        <v>80</v>
      </c>
      <c r="E45" s="55"/>
      <c r="F45" s="55"/>
      <c r="G45" s="55"/>
      <c r="H45" s="55"/>
      <c r="I45" s="55"/>
      <c r="J45" s="55"/>
      <c r="K45" s="55"/>
    </row>
    <row r="46" spans="2:11" ht="15.75" x14ac:dyDescent="0.25">
      <c r="B46" s="46" t="s">
        <v>81</v>
      </c>
    </row>
    <row r="47" spans="2:11" ht="15.75" x14ac:dyDescent="0.25">
      <c r="D47" s="68" t="s">
        <v>82</v>
      </c>
      <c r="E47" s="67" t="s">
        <v>83</v>
      </c>
    </row>
    <row r="48" spans="2:11" ht="15.75" x14ac:dyDescent="0.25">
      <c r="D48" s="68" t="s">
        <v>84</v>
      </c>
      <c r="E48" s="67" t="s">
        <v>85</v>
      </c>
    </row>
    <row r="49" spans="2:5" ht="15.75" x14ac:dyDescent="0.25">
      <c r="D49" s="68" t="s">
        <v>86</v>
      </c>
      <c r="E49" s="67" t="s">
        <v>87</v>
      </c>
    </row>
    <row r="51" spans="2:5" ht="15.75" x14ac:dyDescent="0.25">
      <c r="B51" t="s">
        <v>88</v>
      </c>
    </row>
    <row r="52" spans="2:5" ht="15" x14ac:dyDescent="0.2">
      <c r="B52" t="s">
        <v>89</v>
      </c>
    </row>
    <row r="53" spans="2:5" ht="15" x14ac:dyDescent="0.2">
      <c r="B53" t="s">
        <v>90</v>
      </c>
    </row>
    <row r="54" spans="2:5" ht="15" x14ac:dyDescent="0.2">
      <c r="B54" t="s">
        <v>91</v>
      </c>
    </row>
    <row r="55" spans="2:5" ht="15" x14ac:dyDescent="0.2">
      <c r="B55" t="s">
        <v>92</v>
      </c>
    </row>
    <row r="56" spans="2:5" ht="15" x14ac:dyDescent="0.2">
      <c r="B56" t="s">
        <v>93</v>
      </c>
    </row>
    <row r="57" spans="2:5" ht="15" x14ac:dyDescent="0.2">
      <c r="B57" t="s">
        <v>94</v>
      </c>
    </row>
    <row r="58" spans="2:5" ht="15" x14ac:dyDescent="0.2">
      <c r="B58" t="s">
        <v>95</v>
      </c>
    </row>
    <row r="66" spans="2:2" ht="15.75" x14ac:dyDescent="0.25">
      <c r="B66" s="46" t="s">
        <v>96</v>
      </c>
    </row>
    <row r="74" spans="2:2" x14ac:dyDescent="0.2">
      <c r="B74" t="s">
        <v>97</v>
      </c>
    </row>
    <row r="78" spans="2:2" ht="15.75" x14ac:dyDescent="0.25">
      <c r="B78" s="46" t="s">
        <v>98</v>
      </c>
    </row>
    <row r="83" spans="2:2" ht="15" x14ac:dyDescent="0.2">
      <c r="B83" s="69" t="s">
        <v>99</v>
      </c>
    </row>
    <row r="84" spans="2:2" x14ac:dyDescent="0.2">
      <c r="B84" t="s">
        <v>100</v>
      </c>
    </row>
    <row r="85" spans="2:2" ht="15" x14ac:dyDescent="0.2">
      <c r="B85" s="69" t="s">
        <v>101</v>
      </c>
    </row>
    <row r="88" spans="2:2" ht="15" x14ac:dyDescent="0.2">
      <c r="B88" t="s">
        <v>102</v>
      </c>
    </row>
    <row r="105" spans="2:4" ht="15" x14ac:dyDescent="0.2">
      <c r="B105" t="s">
        <v>103</v>
      </c>
      <c r="D105" s="69" t="s">
        <v>104</v>
      </c>
    </row>
    <row r="106" spans="2:4" ht="15" x14ac:dyDescent="0.2">
      <c r="D106" s="69" t="s">
        <v>105</v>
      </c>
    </row>
    <row r="107" spans="2:4" ht="15.75" x14ac:dyDescent="0.25">
      <c r="B107" s="69" t="s">
        <v>106</v>
      </c>
    </row>
  </sheetData>
  <mergeCells count="1">
    <mergeCell ref="A1:G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orelPHOTOPAINT.Image.13" shapeId="7169" r:id="rId3">
          <objectPr defaultSize="0" r:id="rId4">
            <anchor moveWithCells="1">
              <from>
                <xdr:col>2</xdr:col>
                <xdr:colOff>9525</xdr:colOff>
                <xdr:row>59</xdr:row>
                <xdr:rowOff>28575</xdr:rowOff>
              </from>
              <to>
                <xdr:col>8</xdr:col>
                <xdr:colOff>95250</xdr:colOff>
                <xdr:row>73</xdr:row>
                <xdr:rowOff>104775</xdr:rowOff>
              </to>
            </anchor>
          </objectPr>
        </oleObject>
      </mc:Choice>
      <mc:Fallback>
        <oleObject progId="CorelPHOTOPAINT.Image.13" shapeId="7169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sqref="A1:G1"/>
    </sheetView>
  </sheetViews>
  <sheetFormatPr defaultRowHeight="12.75" x14ac:dyDescent="0.2"/>
  <cols>
    <col min="1" max="1" width="25.85546875" customWidth="1"/>
    <col min="2" max="2" width="20.85546875" bestFit="1" customWidth="1"/>
    <col min="3" max="4" width="23.28515625" customWidth="1"/>
  </cols>
  <sheetData>
    <row r="1" spans="1:7" ht="23.25" x14ac:dyDescent="0.35">
      <c r="A1" s="133" t="s">
        <v>204</v>
      </c>
      <c r="B1" s="133"/>
      <c r="C1" s="133"/>
      <c r="D1" s="133"/>
      <c r="E1" s="133"/>
      <c r="F1" s="133"/>
      <c r="G1" s="133"/>
    </row>
    <row r="2" spans="1:7" ht="23.25" x14ac:dyDescent="0.35">
      <c r="A2" s="101"/>
      <c r="B2" s="101"/>
      <c r="C2" s="101"/>
      <c r="D2" s="101"/>
      <c r="E2" s="101"/>
      <c r="F2" s="101"/>
      <c r="G2" s="101"/>
    </row>
    <row r="3" spans="1:7" x14ac:dyDescent="0.2">
      <c r="A3" t="s">
        <v>210</v>
      </c>
    </row>
    <row r="4" spans="1:7" x14ac:dyDescent="0.2">
      <c r="A4" t="s">
        <v>211</v>
      </c>
    </row>
    <row r="5" spans="1:7" x14ac:dyDescent="0.2">
      <c r="A5" s="12" t="s">
        <v>212</v>
      </c>
      <c r="B5">
        <v>1200</v>
      </c>
    </row>
    <row r="6" spans="1:7" x14ac:dyDescent="0.2">
      <c r="A6" s="12" t="s">
        <v>213</v>
      </c>
      <c r="B6">
        <v>3500</v>
      </c>
    </row>
    <row r="7" spans="1:7" x14ac:dyDescent="0.2">
      <c r="A7" s="12" t="s">
        <v>214</v>
      </c>
      <c r="B7">
        <v>5000</v>
      </c>
    </row>
    <row r="8" spans="1:7" x14ac:dyDescent="0.2">
      <c r="B8" s="102"/>
    </row>
    <row r="10" spans="1:7" x14ac:dyDescent="0.2">
      <c r="B10" s="105"/>
      <c r="C10" s="106" t="s">
        <v>215</v>
      </c>
      <c r="D10" s="107"/>
    </row>
    <row r="11" spans="1:7" x14ac:dyDescent="0.2">
      <c r="B11" s="41" t="s">
        <v>216</v>
      </c>
      <c r="C11" s="41" t="s">
        <v>217</v>
      </c>
      <c r="D11" s="41" t="s">
        <v>218</v>
      </c>
    </row>
    <row r="12" spans="1:7" x14ac:dyDescent="0.2">
      <c r="A12" s="108" t="s">
        <v>212</v>
      </c>
      <c r="B12" s="109">
        <v>4</v>
      </c>
      <c r="C12" s="109">
        <v>3</v>
      </c>
      <c r="D12" s="110" t="s">
        <v>150</v>
      </c>
    </row>
    <row r="13" spans="1:7" x14ac:dyDescent="0.2">
      <c r="A13" s="108" t="s">
        <v>213</v>
      </c>
      <c r="B13" s="109">
        <v>10</v>
      </c>
      <c r="C13" s="109">
        <v>5</v>
      </c>
      <c r="D13" s="109">
        <v>0.5</v>
      </c>
    </row>
    <row r="14" spans="1:7" x14ac:dyDescent="0.2">
      <c r="A14" s="108" t="s">
        <v>214</v>
      </c>
      <c r="B14" s="109">
        <v>3</v>
      </c>
      <c r="C14" s="109">
        <v>5</v>
      </c>
      <c r="D14" s="109">
        <v>6</v>
      </c>
    </row>
    <row r="15" spans="1:7" x14ac:dyDescent="0.2">
      <c r="A15" s="108" t="s">
        <v>219</v>
      </c>
      <c r="B15" s="109">
        <v>3.5</v>
      </c>
      <c r="C15" s="109">
        <v>3</v>
      </c>
      <c r="D15" s="109">
        <v>1.5</v>
      </c>
    </row>
    <row r="17" spans="1:7" ht="15.75" x14ac:dyDescent="0.25">
      <c r="A17" s="46" t="s">
        <v>220</v>
      </c>
    </row>
    <row r="18" spans="1:7" x14ac:dyDescent="0.2">
      <c r="A18" s="36" t="s">
        <v>216</v>
      </c>
      <c r="B18" s="8" t="s">
        <v>48</v>
      </c>
    </row>
    <row r="19" spans="1:7" x14ac:dyDescent="0.2">
      <c r="A19" s="36" t="s">
        <v>217</v>
      </c>
      <c r="B19" s="8" t="s">
        <v>49</v>
      </c>
    </row>
    <row r="20" spans="1:7" x14ac:dyDescent="0.2">
      <c r="A20" s="36" t="s">
        <v>218</v>
      </c>
      <c r="B20" s="8" t="s">
        <v>50</v>
      </c>
    </row>
    <row r="22" spans="1:7" ht="15.75" x14ac:dyDescent="0.25">
      <c r="A22" s="46" t="s">
        <v>221</v>
      </c>
    </row>
    <row r="23" spans="1:7" x14ac:dyDescent="0.2">
      <c r="A23" t="s">
        <v>222</v>
      </c>
      <c r="B23" t="s">
        <v>223</v>
      </c>
      <c r="C23" t="s">
        <v>224</v>
      </c>
    </row>
    <row r="24" spans="1:7" x14ac:dyDescent="0.2">
      <c r="A24" t="s">
        <v>225</v>
      </c>
      <c r="B24" t="s">
        <v>226</v>
      </c>
      <c r="C24" t="s">
        <v>227</v>
      </c>
    </row>
    <row r="25" spans="1:7" x14ac:dyDescent="0.2">
      <c r="A25" t="s">
        <v>228</v>
      </c>
      <c r="B25" t="s">
        <v>229</v>
      </c>
      <c r="C25" t="s">
        <v>230</v>
      </c>
    </row>
    <row r="26" spans="1:7" x14ac:dyDescent="0.2">
      <c r="B26" s="48" t="s">
        <v>59</v>
      </c>
      <c r="C26" s="49" t="s">
        <v>60</v>
      </c>
    </row>
    <row r="27" spans="1:7" x14ac:dyDescent="0.2">
      <c r="A27" t="s">
        <v>231</v>
      </c>
      <c r="B27" t="s">
        <v>232</v>
      </c>
      <c r="C27" s="49" t="s">
        <v>233</v>
      </c>
    </row>
    <row r="29" spans="1:7" ht="16.5" thickBot="1" x14ac:dyDescent="0.3">
      <c r="A29" s="46" t="s">
        <v>64</v>
      </c>
    </row>
    <row r="30" spans="1:7" ht="15.75" x14ac:dyDescent="0.25">
      <c r="A30" s="50"/>
      <c r="B30" s="51" t="str">
        <f>+B11</f>
        <v>Milk cows</v>
      </c>
      <c r="C30" s="51" t="str">
        <f t="shared" ref="C30:D30" si="0">+C11</f>
        <v>Beef cattle</v>
      </c>
      <c r="D30" s="51" t="str">
        <f t="shared" si="0"/>
        <v>Pigs</v>
      </c>
      <c r="E30" s="53"/>
      <c r="F30" s="53"/>
      <c r="G30" s="53"/>
    </row>
    <row r="31" spans="1:7" ht="15.75" x14ac:dyDescent="0.25">
      <c r="A31" s="56"/>
      <c r="B31" s="57" t="s">
        <v>234</v>
      </c>
      <c r="C31" s="57" t="s">
        <v>234</v>
      </c>
      <c r="D31" s="57" t="s">
        <v>234</v>
      </c>
      <c r="E31" s="58"/>
      <c r="F31" s="58"/>
      <c r="G31" s="58"/>
    </row>
    <row r="32" spans="1:7" ht="15.75" x14ac:dyDescent="0.25">
      <c r="A32" s="50"/>
      <c r="B32" s="57" t="s">
        <v>48</v>
      </c>
      <c r="C32" s="57" t="s">
        <v>49</v>
      </c>
      <c r="D32" s="57" t="s">
        <v>50</v>
      </c>
      <c r="E32" s="58"/>
      <c r="F32" s="58"/>
      <c r="G32" s="58" t="s">
        <v>67</v>
      </c>
    </row>
    <row r="33" spans="1:7" ht="16.5" thickBot="1" x14ac:dyDescent="0.3">
      <c r="A33" s="56" t="s">
        <v>68</v>
      </c>
      <c r="B33" s="59">
        <v>300</v>
      </c>
      <c r="C33" s="113">
        <v>9.7021392683042117E-23</v>
      </c>
      <c r="D33" s="59">
        <v>683</v>
      </c>
      <c r="E33" s="58"/>
      <c r="F33" s="58"/>
      <c r="G33" s="58" t="s">
        <v>69</v>
      </c>
    </row>
    <row r="34" spans="1:7" ht="16.5" thickBot="1" x14ac:dyDescent="0.3">
      <c r="A34" s="50" t="s">
        <v>70</v>
      </c>
      <c r="B34" s="111">
        <f>+B15</f>
        <v>3.5</v>
      </c>
      <c r="C34" s="111">
        <f t="shared" ref="C34:D34" si="1">+C15</f>
        <v>3</v>
      </c>
      <c r="D34" s="111">
        <f t="shared" si="1"/>
        <v>1.5</v>
      </c>
      <c r="E34" s="58"/>
      <c r="F34" s="58"/>
      <c r="G34" s="61">
        <f>SUMPRODUCT(B33:D33,B34:D34)</f>
        <v>2074.5</v>
      </c>
    </row>
    <row r="35" spans="1:7" ht="15.75" x14ac:dyDescent="0.25">
      <c r="A35" s="50"/>
      <c r="B35" s="62"/>
      <c r="C35" s="62"/>
      <c r="D35" s="62"/>
      <c r="E35" s="58"/>
      <c r="F35" s="58"/>
      <c r="G35" s="58"/>
    </row>
    <row r="36" spans="1:7" ht="15.75" x14ac:dyDescent="0.25">
      <c r="A36" s="50" t="str">
        <f>+A12</f>
        <v>Hay (100 kg)</v>
      </c>
      <c r="B36" s="112">
        <f>+B12</f>
        <v>4</v>
      </c>
      <c r="C36" s="112">
        <f t="shared" ref="C36:D38" si="2">+C12</f>
        <v>3</v>
      </c>
      <c r="D36" s="112">
        <v>0</v>
      </c>
      <c r="E36" s="59">
        <f>SUMPRODUCT($B$33:$D$33,B36:D36)</f>
        <v>1200</v>
      </c>
      <c r="F36" s="64" t="s">
        <v>76</v>
      </c>
      <c r="G36" s="50">
        <f>+B5</f>
        <v>1200</v>
      </c>
    </row>
    <row r="37" spans="1:7" ht="15.75" x14ac:dyDescent="0.25">
      <c r="A37" s="50" t="str">
        <f t="shared" ref="A37:B38" si="3">+A13</f>
        <v>Silage (100 kg)</v>
      </c>
      <c r="B37" s="112">
        <f t="shared" si="3"/>
        <v>10</v>
      </c>
      <c r="C37" s="112">
        <f t="shared" si="2"/>
        <v>5</v>
      </c>
      <c r="D37" s="112">
        <f t="shared" si="2"/>
        <v>0.5</v>
      </c>
      <c r="E37" s="59">
        <f>SUMPRODUCT($B$33:$D$33,B37:D37)</f>
        <v>3341.5</v>
      </c>
      <c r="F37" s="64" t="s">
        <v>76</v>
      </c>
      <c r="G37" s="50">
        <f t="shared" ref="G37:G38" si="4">+B6</f>
        <v>3500</v>
      </c>
    </row>
    <row r="38" spans="1:7" ht="15.75" x14ac:dyDescent="0.25">
      <c r="A38" s="50" t="str">
        <f t="shared" si="3"/>
        <v>Feed mix (100 kg)</v>
      </c>
      <c r="B38" s="112">
        <f t="shared" si="3"/>
        <v>3</v>
      </c>
      <c r="C38" s="112">
        <f t="shared" si="2"/>
        <v>5</v>
      </c>
      <c r="D38" s="112">
        <f t="shared" si="2"/>
        <v>6</v>
      </c>
      <c r="E38" s="59">
        <f>SUMPRODUCT($B$33:$D$33,B38:D38)</f>
        <v>4998</v>
      </c>
      <c r="F38" s="64" t="s">
        <v>76</v>
      </c>
      <c r="G38" s="50">
        <f t="shared" si="4"/>
        <v>5000</v>
      </c>
    </row>
    <row r="39" spans="1:7" x14ac:dyDescent="0.2">
      <c r="C39" s="49"/>
      <c r="D39" s="49"/>
    </row>
    <row r="40" spans="1:7" x14ac:dyDescent="0.2">
      <c r="C40" s="49"/>
      <c r="D40" s="49"/>
    </row>
    <row r="41" spans="1:7" x14ac:dyDescent="0.2">
      <c r="B41" s="48"/>
      <c r="D41" s="49"/>
    </row>
    <row r="42" spans="1:7" x14ac:dyDescent="0.2">
      <c r="C42" s="49"/>
      <c r="D42" s="49"/>
    </row>
    <row r="44" spans="1:7" ht="15.75" x14ac:dyDescent="0.25">
      <c r="A44" s="46"/>
      <c r="B44" s="8"/>
    </row>
    <row r="45" spans="1:7" x14ac:dyDescent="0.2">
      <c r="B45" s="34"/>
    </row>
    <row r="46" spans="1:7" x14ac:dyDescent="0.2">
      <c r="B46" s="34"/>
    </row>
    <row r="47" spans="1:7" x14ac:dyDescent="0.2">
      <c r="B47" s="34"/>
    </row>
    <row r="48" spans="1:7" x14ac:dyDescent="0.2">
      <c r="B48" s="34"/>
    </row>
    <row r="49" spans="2:2" x14ac:dyDescent="0.2">
      <c r="B49" s="34"/>
    </row>
    <row r="50" spans="2:2" x14ac:dyDescent="0.2">
      <c r="B50" s="34"/>
    </row>
    <row r="51" spans="2:2" x14ac:dyDescent="0.2">
      <c r="B51" s="34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simple model</vt:lpstr>
      <vt:lpstr>multiple model</vt:lpstr>
      <vt:lpstr>log-log</vt:lpstr>
      <vt:lpstr>log-lin</vt:lpstr>
      <vt:lpstr>DV1</vt:lpstr>
      <vt:lpstr>DV2</vt:lpstr>
      <vt:lpstr>LP model NrB</vt:lpstr>
      <vt:lpstr>LP model</vt:lpstr>
      <vt:lpstr>LP2 model</vt:lpstr>
    </vt:vector>
  </TitlesOfParts>
  <Company>CIT FEM SPU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Majorova</dc:creator>
  <cp:lastModifiedBy>mPriezvisko</cp:lastModifiedBy>
  <dcterms:created xsi:type="dcterms:W3CDTF">2008-02-25T07:14:18Z</dcterms:created>
  <dcterms:modified xsi:type="dcterms:W3CDTF">2019-04-05T12:34:18Z</dcterms:modified>
</cp:coreProperties>
</file>