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HaE\"/>
    </mc:Choice>
  </mc:AlternateContent>
  <bookViews>
    <workbookView xWindow="0" yWindow="0" windowWidth="28800" windowHeight="11835"/>
  </bookViews>
  <sheets>
    <sheet name="JKOR" sheetId="22" r:id="rId1"/>
    <sheet name="NVKOR" sheetId="23" r:id="rId2"/>
    <sheet name="NKOR" sheetId="24" r:id="rId3"/>
    <sheet name="NOR" sheetId="25" r:id="rId4"/>
    <sheet name="Primárna úloha" sheetId="3" r:id="rId5"/>
    <sheet name="Primárna úloha riešenie" sheetId="2" r:id="rId6"/>
    <sheet name="Duálna úloha" sheetId="5" r:id="rId7"/>
    <sheet name="Duálna úloha riešenie" sheetId="4" r:id="rId8"/>
  </sheets>
  <definedNames>
    <definedName name="solver_adj" localSheetId="0" hidden="1">JKOR!$G$35:$H$35</definedName>
    <definedName name="solver_adj" localSheetId="2" hidden="1">NKOR!$G$29:$H$29</definedName>
    <definedName name="solver_adj" localSheetId="3" hidden="1">NOR!$G$22:$H$22</definedName>
    <definedName name="solver_adj" localSheetId="1" hidden="1">NVKOR!$G$42:$H$42</definedName>
    <definedName name="solver_cvg" localSheetId="7" hidden="1">0.0001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cvg" localSheetId="5" hidden="1">0.0001</definedName>
    <definedName name="solver_drv" localSheetId="7" hidden="1">1</definedName>
    <definedName name="solver_drv" localSheetId="0" hidden="1">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drv" localSheetId="5" hidden="1">1</definedName>
    <definedName name="solver_eng" localSheetId="7" hidden="1">2</definedName>
    <definedName name="solver_eng" localSheetId="0" hidden="1">2</definedName>
    <definedName name="solver_eng" localSheetId="2" hidden="1">2</definedName>
    <definedName name="solver_eng" localSheetId="3" hidden="1">2</definedName>
    <definedName name="solver_eng" localSheetId="1" hidden="1">2</definedName>
    <definedName name="solver_eng" localSheetId="5" hidden="1">2</definedName>
    <definedName name="solver_est" localSheetId="7" hidden="1">1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est" localSheetId="5" hidden="1">1</definedName>
    <definedName name="solver_itr" localSheetId="7" hidden="1">2147483647</definedName>
    <definedName name="solver_itr" localSheetId="0" hidden="1">2147483647</definedName>
    <definedName name="solver_itr" localSheetId="2" hidden="1">2147483647</definedName>
    <definedName name="solver_itr" localSheetId="3" hidden="1">2147483647</definedName>
    <definedName name="solver_itr" localSheetId="1" hidden="1">2147483647</definedName>
    <definedName name="solver_itr" localSheetId="5" hidden="1">2147483647</definedName>
    <definedName name="solver_lhs1" localSheetId="7" hidden="1">'Duálna úloha riešenie'!$F$14:$F$16</definedName>
    <definedName name="solver_lhs1" localSheetId="0" hidden="1">JKOR!$I$37:$I$39</definedName>
    <definedName name="solver_lhs1" localSheetId="2" hidden="1">NKOR!$I$31</definedName>
    <definedName name="solver_lhs1" localSheetId="3" hidden="1">NOR!$I$24</definedName>
    <definedName name="solver_lhs1" localSheetId="1" hidden="1">NVKOR!$I$44:$I$46</definedName>
    <definedName name="solver_lhs1" localSheetId="5" hidden="1">'Primárna úloha riešenie'!$F$4:$F$7</definedName>
    <definedName name="solver_lhs2" localSheetId="2" hidden="1">NKOR!$I$32</definedName>
    <definedName name="solver_lhs2" localSheetId="3" hidden="1">NOR!$I$25</definedName>
    <definedName name="solver_lhs3" localSheetId="2" hidden="1">NKOR!$I$33</definedName>
    <definedName name="solver_mip" localSheetId="7" hidden="1">2147483647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ip" localSheetId="1" hidden="1">2147483647</definedName>
    <definedName name="solver_mip" localSheetId="5" hidden="1">2147483647</definedName>
    <definedName name="solver_mni" localSheetId="7" hidden="1">30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ni" localSheetId="1" hidden="1">30</definedName>
    <definedName name="solver_mni" localSheetId="5" hidden="1">30</definedName>
    <definedName name="solver_mrt" localSheetId="7" hidden="1">0.075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rt" localSheetId="1" hidden="1">0.075</definedName>
    <definedName name="solver_mrt" localSheetId="5" hidden="1">0.075</definedName>
    <definedName name="solver_msl" localSheetId="7" hidden="1">2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msl" localSheetId="1" hidden="1">2</definedName>
    <definedName name="solver_msl" localSheetId="5" hidden="1">2</definedName>
    <definedName name="solver_neg" localSheetId="7" hidden="1">1</definedName>
    <definedName name="solver_neg" localSheetId="0" hidden="1">1</definedName>
    <definedName name="solver_neg" localSheetId="2" hidden="1">1</definedName>
    <definedName name="solver_neg" localSheetId="3" hidden="1">1</definedName>
    <definedName name="solver_neg" localSheetId="1" hidden="1">1</definedName>
    <definedName name="solver_neg" localSheetId="5" hidden="1">1</definedName>
    <definedName name="solver_nod" localSheetId="7" hidden="1">2147483647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od" localSheetId="1" hidden="1">2147483647</definedName>
    <definedName name="solver_nod" localSheetId="5" hidden="1">2147483647</definedName>
    <definedName name="solver_num" localSheetId="7" hidden="1">0</definedName>
    <definedName name="solver_num" localSheetId="0" hidden="1">1</definedName>
    <definedName name="solver_num" localSheetId="2" hidden="1">3</definedName>
    <definedName name="solver_num" localSheetId="3" hidden="1">2</definedName>
    <definedName name="solver_num" localSheetId="1" hidden="1">1</definedName>
    <definedName name="solver_num" localSheetId="5" hidden="1">0</definedName>
    <definedName name="solver_nwt" localSheetId="7" hidden="1">1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nwt" localSheetId="5" hidden="1">1</definedName>
    <definedName name="solver_opt" localSheetId="0" hidden="1">JKOR!$J$35</definedName>
    <definedName name="solver_opt" localSheetId="2" hidden="1">NKOR!$J$29</definedName>
    <definedName name="solver_opt" localSheetId="3" hidden="1">NOR!$J$22</definedName>
    <definedName name="solver_opt" localSheetId="1" hidden="1">NVKOR!$J$42</definedName>
    <definedName name="solver_pre" localSheetId="7" hidden="1">0.000001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pre" localSheetId="5" hidden="1">0.000001</definedName>
    <definedName name="solver_rbv" localSheetId="7" hidden="1">1</definedName>
    <definedName name="solver_rbv" localSheetId="0" hidden="1">1</definedName>
    <definedName name="solver_rbv" localSheetId="2" hidden="1">1</definedName>
    <definedName name="solver_rbv" localSheetId="3" hidden="1">1</definedName>
    <definedName name="solver_rbv" localSheetId="1" hidden="1">1</definedName>
    <definedName name="solver_rbv" localSheetId="5" hidden="1">1</definedName>
    <definedName name="solver_rel1" localSheetId="7" hidden="1">3</definedName>
    <definedName name="solver_rel1" localSheetId="0" hidden="1">1</definedName>
    <definedName name="solver_rel1" localSheetId="2" hidden="1">1</definedName>
    <definedName name="solver_rel1" localSheetId="3" hidden="1">1</definedName>
    <definedName name="solver_rel1" localSheetId="1" hidden="1">1</definedName>
    <definedName name="solver_rel1" localSheetId="5" hidden="1">1</definedName>
    <definedName name="solver_rel2" localSheetId="2" hidden="1">3</definedName>
    <definedName name="solver_rel2" localSheetId="3" hidden="1">3</definedName>
    <definedName name="solver_rel3" localSheetId="2" hidden="1">1</definedName>
    <definedName name="solver_rhs1" localSheetId="7" hidden="1">'Duálna úloha riešenie'!$H$14:$H$16</definedName>
    <definedName name="solver_rhs1" localSheetId="0" hidden="1">JKOR!$K$37:$K$39</definedName>
    <definedName name="solver_rhs1" localSheetId="2" hidden="1">NKOR!$K$31</definedName>
    <definedName name="solver_rhs1" localSheetId="3" hidden="1">NOR!$K$24</definedName>
    <definedName name="solver_rhs1" localSheetId="1" hidden="1">NVKOR!$K$44:$K$46</definedName>
    <definedName name="solver_rhs1" localSheetId="5" hidden="1">'Primárna úloha riešenie'!$E$4:$E$7</definedName>
    <definedName name="solver_rhs2" localSheetId="2" hidden="1">NKOR!$K$32</definedName>
    <definedName name="solver_rhs2" localSheetId="3" hidden="1">NOR!$K$25</definedName>
    <definedName name="solver_rhs3" localSheetId="2" hidden="1">NKOR!$K$33</definedName>
    <definedName name="solver_rlx" localSheetId="7" hidden="1">2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lx" localSheetId="1" hidden="1">2</definedName>
    <definedName name="solver_rlx" localSheetId="5" hidden="1">2</definedName>
    <definedName name="solver_rsd" localSheetId="7" hidden="1">0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rsd" localSheetId="1" hidden="1">0</definedName>
    <definedName name="solver_rsd" localSheetId="5" hidden="1">0</definedName>
    <definedName name="solver_scl" localSheetId="7" hidden="1">1</definedName>
    <definedName name="solver_scl" localSheetId="0" hidden="1">1</definedName>
    <definedName name="solver_scl" localSheetId="2" hidden="1">1</definedName>
    <definedName name="solver_scl" localSheetId="3" hidden="1">1</definedName>
    <definedName name="solver_scl" localSheetId="1" hidden="1">1</definedName>
    <definedName name="solver_scl" localSheetId="5" hidden="1">1</definedName>
    <definedName name="solver_sho" localSheetId="7" hidden="1">2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ho" localSheetId="5" hidden="1">2</definedName>
    <definedName name="solver_ssz" localSheetId="7" hidden="1">100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ssz" localSheetId="1" hidden="1">100</definedName>
    <definedName name="solver_ssz" localSheetId="5" hidden="1">100</definedName>
    <definedName name="solver_tim" localSheetId="7" hidden="1">2147483647</definedName>
    <definedName name="solver_tim" localSheetId="0" hidden="1">2147483647</definedName>
    <definedName name="solver_tim" localSheetId="2" hidden="1">2147483647</definedName>
    <definedName name="solver_tim" localSheetId="3" hidden="1">2147483647</definedName>
    <definedName name="solver_tim" localSheetId="1" hidden="1">2147483647</definedName>
    <definedName name="solver_tim" localSheetId="5" hidden="1">2147483647</definedName>
    <definedName name="solver_tol" localSheetId="7" hidden="1">0.01</definedName>
    <definedName name="solver_tol" localSheetId="0" hidden="1">0.01</definedName>
    <definedName name="solver_tol" localSheetId="2" hidden="1">0.01</definedName>
    <definedName name="solver_tol" localSheetId="3" hidden="1">0.01</definedName>
    <definedName name="solver_tol" localSheetId="1" hidden="1">0.01</definedName>
    <definedName name="solver_tol" localSheetId="5" hidden="1">0.01</definedName>
    <definedName name="solver_typ" localSheetId="7" hidden="1">1</definedName>
    <definedName name="solver_typ" localSheetId="0" hidden="1">1</definedName>
    <definedName name="solver_typ" localSheetId="2" hidden="1">1</definedName>
    <definedName name="solver_typ" localSheetId="3" hidden="1">1</definedName>
    <definedName name="solver_typ" localSheetId="1" hidden="1">1</definedName>
    <definedName name="solver_typ" localSheetId="5" hidden="1">1</definedName>
    <definedName name="solver_val" localSheetId="7" hidden="1">0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al" localSheetId="1" hidden="1">0</definedName>
    <definedName name="solver_val" localSheetId="5" hidden="1">0</definedName>
    <definedName name="solver_ver" localSheetId="7" hidden="1">3</definedName>
    <definedName name="solver_ver" localSheetId="0" hidden="1">3</definedName>
    <definedName name="solver_ver" localSheetId="2" hidden="1">3</definedName>
    <definedName name="solver_ver" localSheetId="3" hidden="1">3</definedName>
    <definedName name="solver_ver" localSheetId="1" hidden="1">3</definedName>
    <definedName name="solver_ver" localSheetId="5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5" l="1"/>
  <c r="H13" i="25" s="1"/>
  <c r="J12" i="25"/>
  <c r="J13" i="25" s="1"/>
  <c r="K12" i="25"/>
  <c r="K13" i="25" s="1"/>
  <c r="L12" i="25"/>
  <c r="L13" i="25" s="1"/>
  <c r="M12" i="25"/>
  <c r="M13" i="25" s="1"/>
  <c r="I12" i="25"/>
  <c r="I13" i="25" s="1"/>
  <c r="I24" i="25" a="1"/>
  <c r="I24" i="25" s="1"/>
  <c r="J22" i="25" a="1"/>
  <c r="J22" i="25" s="1"/>
  <c r="I25" i="25" a="1"/>
  <c r="I25" i="25" s="1"/>
  <c r="M8" i="25" a="1"/>
  <c r="M8" i="25" s="1"/>
  <c r="L8" i="25" a="1"/>
  <c r="L8" i="25" s="1"/>
  <c r="K8" i="25" a="1"/>
  <c r="K8" i="25" s="1"/>
  <c r="J8" i="25" a="1"/>
  <c r="J8" i="25" s="1"/>
  <c r="I8" i="25" a="1"/>
  <c r="I8" i="25" s="1"/>
  <c r="H8" i="25" a="1"/>
  <c r="H8" i="25" s="1"/>
  <c r="N7" i="25"/>
  <c r="N6" i="25"/>
  <c r="L44" i="23"/>
  <c r="I32" i="24" a="1"/>
  <c r="I32" i="24" s="1"/>
  <c r="I33" i="24" a="1"/>
  <c r="I33" i="24" s="1"/>
  <c r="I31" i="24" a="1"/>
  <c r="I31" i="24" s="1"/>
  <c r="J29" i="24" a="1"/>
  <c r="J29" i="24" s="1"/>
  <c r="N14" i="24"/>
  <c r="N13" i="24" s="1"/>
  <c r="M14" i="24"/>
  <c r="M15" i="24" s="1"/>
  <c r="L14" i="24"/>
  <c r="L13" i="24" s="1"/>
  <c r="K14" i="24"/>
  <c r="K15" i="24" s="1"/>
  <c r="J14" i="24"/>
  <c r="J13" i="24" s="1"/>
  <c r="I14" i="24"/>
  <c r="I15" i="24" s="1"/>
  <c r="H14" i="24"/>
  <c r="H13" i="24" s="1"/>
  <c r="M13" i="24"/>
  <c r="M16" i="24" s="1" a="1"/>
  <c r="M16" i="24" s="1"/>
  <c r="I13" i="24"/>
  <c r="N9" i="24" a="1"/>
  <c r="N9" i="24" s="1"/>
  <c r="M9" i="24"/>
  <c r="M9" i="24" a="1"/>
  <c r="L9" i="24" a="1"/>
  <c r="L9" i="24" s="1"/>
  <c r="K9" i="24"/>
  <c r="K9" i="24" a="1"/>
  <c r="J9" i="24" a="1"/>
  <c r="J9" i="24" s="1"/>
  <c r="I9" i="24"/>
  <c r="I9" i="24" a="1"/>
  <c r="H9" i="24" a="1"/>
  <c r="H9" i="24" s="1"/>
  <c r="O7" i="24"/>
  <c r="O6" i="24"/>
  <c r="Z37" i="23"/>
  <c r="Z38" i="23"/>
  <c r="Z39" i="23"/>
  <c r="Z40" i="23"/>
  <c r="Z36" i="23"/>
  <c r="X37" i="23"/>
  <c r="X38" i="23"/>
  <c r="AB38" i="23" s="1"/>
  <c r="X39" i="23"/>
  <c r="X40" i="23"/>
  <c r="X36" i="23"/>
  <c r="V41" i="23"/>
  <c r="S41" i="23"/>
  <c r="V39" i="23"/>
  <c r="V37" i="23"/>
  <c r="V36" i="23"/>
  <c r="S40" i="23"/>
  <c r="S37" i="23"/>
  <c r="S36" i="23"/>
  <c r="S39" i="23"/>
  <c r="U37" i="23"/>
  <c r="R37" i="23"/>
  <c r="I37" i="23" a="1"/>
  <c r="I37" i="23"/>
  <c r="J37" i="23" a="1"/>
  <c r="J37" i="23" s="1"/>
  <c r="K37" i="23" a="1"/>
  <c r="K37" i="23"/>
  <c r="L37" i="23" a="1"/>
  <c r="L37" i="23" s="1"/>
  <c r="H37" i="23" a="1"/>
  <c r="H37" i="23" s="1"/>
  <c r="K36" i="23"/>
  <c r="L36" i="23"/>
  <c r="M36" i="23"/>
  <c r="H36" i="23"/>
  <c r="I36" i="23"/>
  <c r="J36" i="23"/>
  <c r="K35" i="23"/>
  <c r="L35" i="23"/>
  <c r="M35" i="23"/>
  <c r="H35" i="23"/>
  <c r="I35" i="23"/>
  <c r="J35" i="23"/>
  <c r="K34" i="23"/>
  <c r="L34" i="23"/>
  <c r="M34" i="23"/>
  <c r="H34" i="23"/>
  <c r="I34" i="23"/>
  <c r="J34" i="23"/>
  <c r="N28" i="23"/>
  <c r="N27" i="23"/>
  <c r="I46" i="23" a="1"/>
  <c r="I46" i="23" s="1"/>
  <c r="L46" i="23" s="1"/>
  <c r="I45" i="23" a="1"/>
  <c r="I45" i="23" s="1"/>
  <c r="L45" i="23" s="1"/>
  <c r="I44" i="23"/>
  <c r="I44" i="23" a="1"/>
  <c r="J42" i="23" a="1"/>
  <c r="J42" i="23" s="1"/>
  <c r="M15" i="23"/>
  <c r="L15" i="23"/>
  <c r="L13" i="23" s="1"/>
  <c r="K15" i="23"/>
  <c r="K14" i="23" s="1"/>
  <c r="K21" i="23" s="1"/>
  <c r="J15" i="23"/>
  <c r="I15" i="23"/>
  <c r="H15" i="23"/>
  <c r="H13" i="23" s="1"/>
  <c r="M14" i="23"/>
  <c r="M21" i="23" s="1"/>
  <c r="J14" i="23"/>
  <c r="J21" i="23" s="1"/>
  <c r="I14" i="23"/>
  <c r="I21" i="23" s="1"/>
  <c r="M13" i="23"/>
  <c r="M16" i="23" s="1" a="1"/>
  <c r="M16" i="23" s="1"/>
  <c r="J13" i="23"/>
  <c r="J16" i="23" s="1" a="1"/>
  <c r="J16" i="23" s="1"/>
  <c r="I13" i="23"/>
  <c r="I16" i="23" s="1" a="1"/>
  <c r="I16" i="23" s="1"/>
  <c r="M9" i="23" a="1"/>
  <c r="M9" i="23" s="1"/>
  <c r="L9" i="23"/>
  <c r="L9" i="23" a="1"/>
  <c r="K9" i="23" a="1"/>
  <c r="K9" i="23" s="1"/>
  <c r="J9" i="23"/>
  <c r="J9" i="23" a="1"/>
  <c r="I9" i="23" a="1"/>
  <c r="I9" i="23" s="1"/>
  <c r="H9" i="23"/>
  <c r="H9" i="23" a="1"/>
  <c r="N8" i="23"/>
  <c r="N7" i="23"/>
  <c r="I39" i="22" a="1"/>
  <c r="I39" i="22" s="1"/>
  <c r="L39" i="22" s="1"/>
  <c r="I38" i="22" a="1"/>
  <c r="I38" i="22" s="1"/>
  <c r="L38" i="22" s="1"/>
  <c r="I37" i="22" a="1"/>
  <c r="I37" i="22" s="1"/>
  <c r="L37" i="22" s="1"/>
  <c r="J35" i="22" a="1"/>
  <c r="J35" i="22" s="1"/>
  <c r="M15" i="22"/>
  <c r="M13" i="22" s="1"/>
  <c r="L15" i="22"/>
  <c r="L13" i="22" s="1"/>
  <c r="K15" i="22"/>
  <c r="J15" i="22"/>
  <c r="J14" i="22" s="1"/>
  <c r="J21" i="22" s="1"/>
  <c r="I15" i="22"/>
  <c r="I13" i="22" s="1"/>
  <c r="I16" i="22" s="1" a="1"/>
  <c r="I16" i="22" s="1"/>
  <c r="H15" i="22"/>
  <c r="H13" i="22" s="1"/>
  <c r="M14" i="22"/>
  <c r="M21" i="22" s="1"/>
  <c r="K14" i="22"/>
  <c r="K16" i="22" s="1" a="1"/>
  <c r="K16" i="22" s="1"/>
  <c r="I14" i="22"/>
  <c r="I21" i="22" s="1"/>
  <c r="K13" i="22"/>
  <c r="J13" i="22"/>
  <c r="J16" i="22" s="1" a="1"/>
  <c r="J16" i="22" s="1"/>
  <c r="M9" i="22" a="1"/>
  <c r="M9" i="22" s="1"/>
  <c r="L9" i="22" a="1"/>
  <c r="L9" i="22" s="1"/>
  <c r="K9" i="22" a="1"/>
  <c r="K9" i="22" s="1"/>
  <c r="J9" i="22" a="1"/>
  <c r="J9" i="22" s="1"/>
  <c r="I9" i="22" a="1"/>
  <c r="I9" i="22" s="1"/>
  <c r="H9" i="22" a="1"/>
  <c r="H9" i="22" s="1"/>
  <c r="N8" i="22"/>
  <c r="N7" i="22"/>
  <c r="I14" i="25" l="1" a="1"/>
  <c r="I14" i="25" s="1"/>
  <c r="K14" i="25" a="1"/>
  <c r="K14" i="25" s="1"/>
  <c r="J14" i="25" a="1"/>
  <c r="J14" i="25" s="1"/>
  <c r="L14" i="25" a="1"/>
  <c r="L14" i="25" s="1"/>
  <c r="I16" i="24" a="1"/>
  <c r="I16" i="24" s="1"/>
  <c r="N16" i="24" a="1"/>
  <c r="N16" i="24" s="1"/>
  <c r="J15" i="24"/>
  <c r="N15" i="24"/>
  <c r="O14" i="24"/>
  <c r="K13" i="24"/>
  <c r="K16" i="24" s="1" a="1"/>
  <c r="K16" i="24" s="1"/>
  <c r="H15" i="24"/>
  <c r="H22" i="24" s="1"/>
  <c r="L15" i="24"/>
  <c r="AB39" i="23"/>
  <c r="AB36" i="23"/>
  <c r="AB37" i="23"/>
  <c r="M37" i="23" a="1"/>
  <c r="M37" i="23" s="1"/>
  <c r="M22" i="23"/>
  <c r="M20" i="23"/>
  <c r="K22" i="23"/>
  <c r="L16" i="23" a="1"/>
  <c r="L16" i="23" s="1"/>
  <c r="I22" i="23"/>
  <c r="I20" i="23"/>
  <c r="J20" i="23"/>
  <c r="J22" i="23"/>
  <c r="K13" i="23"/>
  <c r="K16" i="23" s="1" a="1"/>
  <c r="K16" i="23" s="1"/>
  <c r="H14" i="23"/>
  <c r="L14" i="23"/>
  <c r="L21" i="23" s="1"/>
  <c r="N13" i="23"/>
  <c r="M22" i="22"/>
  <c r="M20" i="22"/>
  <c r="N13" i="22"/>
  <c r="M16" i="22" a="1"/>
  <c r="M16" i="22" s="1"/>
  <c r="J22" i="22"/>
  <c r="J20" i="22"/>
  <c r="L16" i="22" a="1"/>
  <c r="L16" i="22" s="1"/>
  <c r="I22" i="22"/>
  <c r="I20" i="22"/>
  <c r="K21" i="22"/>
  <c r="H14" i="22"/>
  <c r="H21" i="22" s="1"/>
  <c r="L14" i="22"/>
  <c r="L21" i="22" s="1"/>
  <c r="M14" i="25" l="1" a="1"/>
  <c r="M14" i="25" s="1"/>
  <c r="H14" i="25" a="1"/>
  <c r="H14" i="25" s="1"/>
  <c r="H21" i="24"/>
  <c r="H20" i="24"/>
  <c r="J22" i="24"/>
  <c r="H16" i="24" a="1"/>
  <c r="H16" i="24" s="1"/>
  <c r="K22" i="24"/>
  <c r="M22" i="24"/>
  <c r="I22" i="24"/>
  <c r="L22" i="24"/>
  <c r="N22" i="24"/>
  <c r="O15" i="24"/>
  <c r="J16" i="24" a="1"/>
  <c r="J16" i="24" s="1"/>
  <c r="L16" i="24" a="1"/>
  <c r="L16" i="24" s="1"/>
  <c r="AB41" i="23"/>
  <c r="N14" i="23"/>
  <c r="H21" i="23"/>
  <c r="I23" i="23" a="1"/>
  <c r="I23" i="23" s="1"/>
  <c r="M23" i="23" a="1"/>
  <c r="M23" i="23" s="1"/>
  <c r="N20" i="23"/>
  <c r="M27" i="23"/>
  <c r="L20" i="23"/>
  <c r="I27" i="23" s="1"/>
  <c r="L22" i="23"/>
  <c r="N22" i="23" s="1"/>
  <c r="J23" i="23" a="1"/>
  <c r="J23" i="23" s="1"/>
  <c r="K20" i="23"/>
  <c r="H16" i="23" a="1"/>
  <c r="H16" i="23" s="1"/>
  <c r="K22" i="22"/>
  <c r="K20" i="22"/>
  <c r="N14" i="22"/>
  <c r="H16" i="22" a="1"/>
  <c r="H16" i="22" s="1"/>
  <c r="H20" i="22"/>
  <c r="H22" i="22"/>
  <c r="L20" i="22"/>
  <c r="L22" i="22"/>
  <c r="N22" i="22" s="1"/>
  <c r="I23" i="22" a="1"/>
  <c r="I23" i="22" s="1"/>
  <c r="I27" i="22"/>
  <c r="J23" i="22" a="1"/>
  <c r="J23" i="22" s="1"/>
  <c r="J27" i="22"/>
  <c r="M23" i="22" a="1"/>
  <c r="M23" i="22" s="1"/>
  <c r="N20" i="22"/>
  <c r="M27" i="22"/>
  <c r="I20" i="24" l="1"/>
  <c r="I23" i="24" s="1" a="1"/>
  <c r="I23" i="24" s="1"/>
  <c r="I21" i="24"/>
  <c r="J20" i="24"/>
  <c r="J21" i="24"/>
  <c r="L21" i="24"/>
  <c r="L20" i="24"/>
  <c r="M21" i="24"/>
  <c r="M20" i="24"/>
  <c r="H23" i="24" a="1"/>
  <c r="H23" i="24" s="1"/>
  <c r="N20" i="24"/>
  <c r="N23" i="24" s="1" a="1"/>
  <c r="N23" i="24" s="1"/>
  <c r="N21" i="24"/>
  <c r="K20" i="24"/>
  <c r="K23" i="24" s="1" a="1"/>
  <c r="K23" i="24" s="1"/>
  <c r="K21" i="24"/>
  <c r="I29" i="23"/>
  <c r="I28" i="23"/>
  <c r="I30" i="23" s="1" a="1"/>
  <c r="I30" i="23" s="1"/>
  <c r="H20" i="23"/>
  <c r="H22" i="23"/>
  <c r="J27" i="23"/>
  <c r="M30" i="23" a="1"/>
  <c r="M30" i="23" s="1"/>
  <c r="M29" i="23"/>
  <c r="M28" i="23"/>
  <c r="K23" i="23" a="1"/>
  <c r="K23" i="23" s="1"/>
  <c r="K27" i="23"/>
  <c r="L27" i="23"/>
  <c r="L23" i="23" a="1"/>
  <c r="L23" i="23" s="1"/>
  <c r="J28" i="22"/>
  <c r="J30" i="22" s="1" a="1"/>
  <c r="J30" i="22" s="1"/>
  <c r="J29" i="22"/>
  <c r="M28" i="22"/>
  <c r="M30" i="22" s="1" a="1"/>
  <c r="M30" i="22" s="1"/>
  <c r="M29" i="22"/>
  <c r="L27" i="22"/>
  <c r="L23" i="22" a="1"/>
  <c r="L23" i="22" s="1"/>
  <c r="I30" i="22" a="1"/>
  <c r="I30" i="22" s="1"/>
  <c r="I28" i="22"/>
  <c r="I29" i="22"/>
  <c r="K27" i="22"/>
  <c r="K23" i="22" a="1"/>
  <c r="K23" i="22" s="1"/>
  <c r="H27" i="22"/>
  <c r="H23" i="22" a="1"/>
  <c r="H23" i="22" s="1"/>
  <c r="J23" i="24" l="1" a="1"/>
  <c r="J23" i="24" s="1"/>
  <c r="L23" i="24" a="1"/>
  <c r="L23" i="24" s="1"/>
  <c r="K28" i="23"/>
  <c r="K30" i="23" s="1" a="1"/>
  <c r="K30" i="23" s="1"/>
  <c r="K29" i="23"/>
  <c r="L29" i="23"/>
  <c r="L28" i="23"/>
  <c r="L30" i="23" s="1" a="1"/>
  <c r="L30" i="23" s="1"/>
  <c r="H27" i="23"/>
  <c r="H23" i="23" a="1"/>
  <c r="H23" i="23" s="1"/>
  <c r="J28" i="23"/>
  <c r="J30" i="23" a="1"/>
  <c r="J30" i="23" s="1"/>
  <c r="J29" i="23"/>
  <c r="K29" i="22"/>
  <c r="K30" i="22" s="1" a="1"/>
  <c r="K30" i="22" s="1"/>
  <c r="K28" i="22"/>
  <c r="L29" i="22"/>
  <c r="L28" i="22"/>
  <c r="L30" i="22" s="1" a="1"/>
  <c r="L30" i="22" s="1"/>
  <c r="H29" i="22"/>
  <c r="H28" i="22"/>
  <c r="H30" i="22" s="1" a="1"/>
  <c r="H30" i="22" s="1"/>
  <c r="H29" i="23" l="1"/>
  <c r="H30" i="23" a="1"/>
  <c r="H30" i="23" s="1"/>
  <c r="H28" i="23"/>
  <c r="F15" i="4" l="1" a="1"/>
  <c r="F15" i="4" s="1"/>
  <c r="F16" i="4" a="1"/>
  <c r="F16" i="4" s="1"/>
  <c r="F14" i="4" a="1"/>
  <c r="F14" i="4" s="1"/>
  <c r="F12" i="4" a="1"/>
  <c r="F12" i="4" s="1"/>
  <c r="F8" i="4" a="1"/>
  <c r="F8" i="4" s="1"/>
  <c r="E8" i="4" a="1"/>
  <c r="E8" i="4" s="1"/>
  <c r="D6" i="4" l="1"/>
  <c r="D8" i="4" s="1" a="1"/>
  <c r="D8" i="4" s="1"/>
  <c r="C5" i="4"/>
  <c r="C8" i="4" s="1" a="1"/>
  <c r="C8" i="4" s="1"/>
  <c r="C7" i="3"/>
  <c r="B6" i="3"/>
  <c r="C7" i="5"/>
  <c r="B6" i="5"/>
  <c r="E16" i="2"/>
  <c r="E17" i="2"/>
  <c r="E18" i="2"/>
  <c r="E15" i="2"/>
  <c r="F5" i="2" a="1"/>
  <c r="F5" i="2"/>
  <c r="F6" i="2" a="1"/>
  <c r="F6" i="2" s="1"/>
  <c r="F7" i="2" a="1"/>
  <c r="F7" i="2" s="1"/>
  <c r="F8" i="2" a="1"/>
  <c r="F8" i="2" s="1"/>
  <c r="F4" i="2" a="1"/>
  <c r="F4" i="2" s="1"/>
  <c r="E13" i="2"/>
  <c r="C18" i="2"/>
  <c r="B17" i="2"/>
  <c r="C7" i="2"/>
  <c r="B6" i="2"/>
</calcChain>
</file>

<file path=xl/sharedStrings.xml><?xml version="1.0" encoding="utf-8"?>
<sst xmlns="http://schemas.openxmlformats.org/spreadsheetml/2006/main" count="691" uniqueCount="198">
  <si>
    <t>x1</t>
  </si>
  <si>
    <t>x2</t>
  </si>
  <si>
    <t>x3</t>
  </si>
  <si>
    <t>Komponent</t>
  </si>
  <si>
    <t>Kŕmna zmes (100 kg)</t>
  </si>
  <si>
    <t>Zdroj</t>
  </si>
  <si>
    <t>KZ1</t>
  </si>
  <si>
    <t>KZ2</t>
  </si>
  <si>
    <t>KZ3</t>
  </si>
  <si>
    <t>Produkt P1 (kg)</t>
  </si>
  <si>
    <t>Produkt P2 (kg)</t>
  </si>
  <si>
    <t>Produkt P3 (kg)</t>
  </si>
  <si>
    <t>Produkt P4 (kg)</t>
  </si>
  <si>
    <t>Realizačná cena (Eur/100kg)</t>
  </si>
  <si>
    <t>UF</t>
  </si>
  <si>
    <t>Premenné - množstvá KZ</t>
  </si>
  <si>
    <t>LS</t>
  </si>
  <si>
    <t>Rel.</t>
  </si>
  <si>
    <t>≤</t>
  </si>
  <si>
    <t>Primárna úloha</t>
  </si>
  <si>
    <t>20x1 +</t>
  </si>
  <si>
    <t>60x2 +</t>
  </si>
  <si>
    <t>40x3 +</t>
  </si>
  <si>
    <t>40x1 +</t>
  </si>
  <si>
    <t>20x2 +</t>
  </si>
  <si>
    <t>20x3 +</t>
  </si>
  <si>
    <t>0x1 +</t>
  </si>
  <si>
    <t>0x2 +</t>
  </si>
  <si>
    <t xml:space="preserve">x1, </t>
  </si>
  <si>
    <t xml:space="preserve">x2, </t>
  </si>
  <si>
    <t>≥</t>
  </si>
  <si>
    <t>f(x) =</t>
  </si>
  <si>
    <t>→</t>
  </si>
  <si>
    <t>MAX</t>
  </si>
  <si>
    <t>Dual problem</t>
  </si>
  <si>
    <t xml:space="preserve">20y1 + </t>
  </si>
  <si>
    <t xml:space="preserve">40y2 + </t>
  </si>
  <si>
    <t xml:space="preserve">0y3 + </t>
  </si>
  <si>
    <t xml:space="preserve">40y4 + </t>
  </si>
  <si>
    <t xml:space="preserve">60y1 + </t>
  </si>
  <si>
    <t xml:space="preserve">20y2 + </t>
  </si>
  <si>
    <t xml:space="preserve">20y3 + </t>
  </si>
  <si>
    <t xml:space="preserve">0y4 + </t>
  </si>
  <si>
    <t xml:space="preserve">40y1 + </t>
  </si>
  <si>
    <t xml:space="preserve">20y4 + </t>
  </si>
  <si>
    <t xml:space="preserve">y1, </t>
  </si>
  <si>
    <t xml:space="preserve">y2, </t>
  </si>
  <si>
    <t>y3,</t>
  </si>
  <si>
    <t xml:space="preserve">y4, </t>
  </si>
  <si>
    <t xml:space="preserve">4600y1 + </t>
  </si>
  <si>
    <t xml:space="preserve">2200y2 + </t>
  </si>
  <si>
    <t xml:space="preserve">1800y3 + </t>
  </si>
  <si>
    <t xml:space="preserve">1400y4 + </t>
  </si>
  <si>
    <t>MIN</t>
  </si>
  <si>
    <t>y1</t>
  </si>
  <si>
    <t>y2</t>
  </si>
  <si>
    <t>y3</t>
  </si>
  <si>
    <t>y4</t>
  </si>
  <si>
    <t>Primárne štruktúrne premenné</t>
  </si>
  <si>
    <t>Duálne štruktúrne premenné</t>
  </si>
  <si>
    <t>Premenné - ceny produktov</t>
  </si>
  <si>
    <t>Ceny KZ</t>
  </si>
  <si>
    <t>Variable Cells</t>
  </si>
  <si>
    <t>$E$15</t>
  </si>
  <si>
    <t>$E$16</t>
  </si>
  <si>
    <t>PS</t>
  </si>
  <si>
    <t>Bunka</t>
  </si>
  <si>
    <t>Názov</t>
  </si>
  <si>
    <t>Výsledné</t>
  </si>
  <si>
    <t>Hodnota</t>
  </si>
  <si>
    <t>Znížené</t>
  </si>
  <si>
    <t>Náklady</t>
  </si>
  <si>
    <t>Cieľ</t>
  </si>
  <si>
    <t>Koeficient</t>
  </si>
  <si>
    <t>Prípustný</t>
  </si>
  <si>
    <t>Zväčšiť</t>
  </si>
  <si>
    <t>Zmenšiť</t>
  </si>
  <si>
    <t>Tieňované</t>
  </si>
  <si>
    <t>Cena</t>
  </si>
  <si>
    <t>Obmedzenie</t>
  </si>
  <si>
    <t>Pravá strana</t>
  </si>
  <si>
    <t>$G$3</t>
  </si>
  <si>
    <t>$G$4</t>
  </si>
  <si>
    <t>$G$5</t>
  </si>
  <si>
    <t>$G$6</t>
  </si>
  <si>
    <t>$C$8</t>
  </si>
  <si>
    <t>LS KZ1</t>
  </si>
  <si>
    <t>$D$8</t>
  </si>
  <si>
    <t>LS KZ2</t>
  </si>
  <si>
    <t>$E$8</t>
  </si>
  <si>
    <t>LS KZ3</t>
  </si>
  <si>
    <t>$B$14</t>
  </si>
  <si>
    <t>Premenné - množstvá KZ x1</t>
  </si>
  <si>
    <t>$C$14</t>
  </si>
  <si>
    <t>Premenné - množstvá KZ x2</t>
  </si>
  <si>
    <t>$D$14</t>
  </si>
  <si>
    <t>Premenné - množstvá KZ x3</t>
  </si>
  <si>
    <t>Produkt P1 (kg) LS</t>
  </si>
  <si>
    <t>Produkt P2 (kg) LS</t>
  </si>
  <si>
    <t>$E$17</t>
  </si>
  <si>
    <t>Produkt P3 (kg) LS</t>
  </si>
  <si>
    <t>$E$18</t>
  </si>
  <si>
    <t>Produkt P4 (kg) LS</t>
  </si>
  <si>
    <t>52x1 +</t>
  </si>
  <si>
    <t>45x2 +</t>
  </si>
  <si>
    <t>35x3</t>
  </si>
  <si>
    <t>-</t>
  </si>
  <si>
    <t>Premenné - ceny P</t>
  </si>
  <si>
    <t>vektor x</t>
  </si>
  <si>
    <t>vektor x - riešenie</t>
  </si>
  <si>
    <t>vektor y</t>
  </si>
  <si>
    <t>Úloha má jediné konečné optimálne riešenie</t>
  </si>
  <si>
    <t>Úloha LP:</t>
  </si>
  <si>
    <t xml:space="preserve"> 5 x1 - 2 x2</t>
  </si>
  <si>
    <t>&lt;= 10</t>
  </si>
  <si>
    <t xml:space="preserve">   x1 + 4 x2</t>
  </si>
  <si>
    <t>&lt;= 16</t>
  </si>
  <si>
    <t>Báza</t>
  </si>
  <si>
    <t>cB</t>
  </si>
  <si>
    <t>d1</t>
  </si>
  <si>
    <t>d2</t>
  </si>
  <si>
    <t>d3</t>
  </si>
  <si>
    <t>b</t>
  </si>
  <si>
    <t>min bj/akj&gt;0</t>
  </si>
  <si>
    <t xml:space="preserve">  -x1 + 2 x2</t>
  </si>
  <si>
    <t>&lt;= 6</t>
  </si>
  <si>
    <t>x</t>
  </si>
  <si>
    <t>x1, x2</t>
  </si>
  <si>
    <t>=&gt;  0</t>
  </si>
  <si>
    <t xml:space="preserve">ÚF: max zisku                z = </t>
  </si>
  <si>
    <t>2 x1 + 3 x2</t>
  </si>
  <si>
    <t>-----&gt;  max</t>
  </si>
  <si>
    <t>z:</t>
  </si>
  <si>
    <t>zj-cj</t>
  </si>
  <si>
    <t>Úprava na štandardný tvar:</t>
  </si>
  <si>
    <t xml:space="preserve"> + d1</t>
  </si>
  <si>
    <t xml:space="preserve"> = 10</t>
  </si>
  <si>
    <t xml:space="preserve">          + d2</t>
  </si>
  <si>
    <t xml:space="preserve"> = 16</t>
  </si>
  <si>
    <t xml:space="preserve">                    + d3</t>
  </si>
  <si>
    <t xml:space="preserve"> = 6</t>
  </si>
  <si>
    <t>x1, x2, d1, d2, d3</t>
  </si>
  <si>
    <t>&gt;=  0</t>
  </si>
  <si>
    <t>+ 0d1 + 0d2 + 0d3</t>
  </si>
  <si>
    <t>vektor c</t>
  </si>
  <si>
    <t>UF:</t>
  </si>
  <si>
    <t>riešenie</t>
  </si>
  <si>
    <t>LHS</t>
  </si>
  <si>
    <t>RHS</t>
  </si>
  <si>
    <t>d</t>
  </si>
  <si>
    <t>matica A</t>
  </si>
  <si>
    <t>&lt;=</t>
  </si>
  <si>
    <t>Úloha má nekonečne veľa konečných optimálnych riešení</t>
  </si>
  <si>
    <t xml:space="preserve">  x1 + 4 x2</t>
  </si>
  <si>
    <t>Ďalšie optimum možno získať ako konvexnú kombináciu prvých dvoch opt. riešení:</t>
  </si>
  <si>
    <t>nové optimum  =</t>
  </si>
  <si>
    <t xml:space="preserve">k = </t>
  </si>
  <si>
    <t>k      *</t>
  </si>
  <si>
    <t>1.opt</t>
  </si>
  <si>
    <t>(1-k)    *</t>
  </si>
  <si>
    <t>2.opt</t>
  </si>
  <si>
    <t>+</t>
  </si>
  <si>
    <t>=</t>
  </si>
  <si>
    <t>f(x):</t>
  </si>
  <si>
    <r>
      <t xml:space="preserve">k * </t>
    </r>
    <r>
      <rPr>
        <b/>
        <i/>
        <sz val="9"/>
        <rFont val="Arial"/>
        <family val="2"/>
        <charset val="238"/>
      </rPr>
      <t>1.opt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+ (1-k)</t>
    </r>
    <r>
      <rPr>
        <b/>
        <sz val="9"/>
        <rFont val="Arial"/>
        <family val="2"/>
        <charset val="238"/>
      </rPr>
      <t xml:space="preserve"> </t>
    </r>
    <r>
      <rPr>
        <b/>
        <i/>
        <sz val="9"/>
        <rFont val="Arial"/>
        <family val="2"/>
        <charset val="238"/>
      </rPr>
      <t>2.opt</t>
    </r>
  </si>
  <si>
    <r>
      <t xml:space="preserve">k </t>
    </r>
    <r>
      <rPr>
        <sz val="9"/>
        <rFont val="Times New Roman"/>
        <family val="1"/>
        <charset val="238"/>
      </rPr>
      <t>Є &lt;0;1&gt;</t>
    </r>
  </si>
  <si>
    <t>Úloha nemá konečné optimálne riešenie</t>
  </si>
  <si>
    <t xml:space="preserve"> -3 x1 + 2 x2</t>
  </si>
  <si>
    <t xml:space="preserve">  2 x1 + 4 x2</t>
  </si>
  <si>
    <t>&gt;= 8</t>
  </si>
  <si>
    <t>u1</t>
  </si>
  <si>
    <t xml:space="preserve">     x1  - 3 x2</t>
  </si>
  <si>
    <t>&lt;= 3</t>
  </si>
  <si>
    <t xml:space="preserve">      x1 +  x2</t>
  </si>
  <si>
    <t xml:space="preserve">          - d2</t>
  </si>
  <si>
    <t xml:space="preserve"> = 8</t>
  </si>
  <si>
    <t xml:space="preserve"> = 3</t>
  </si>
  <si>
    <t>Úprava na kánonický tvar:</t>
  </si>
  <si>
    <t xml:space="preserve">          - d2               +u1</t>
  </si>
  <si>
    <t>+ 0d1 + 0d2 + 0d3 - 1000u1</t>
  </si>
  <si>
    <t>&gt;=</t>
  </si>
  <si>
    <t>Nedá sa určiť vylučovaná premenná, pretože do vzťahu min [ b(i)/a(i,k)&gt;0] neexistuje ani jedno a(i,k) kladné</t>
  </si>
  <si>
    <t>Úloha nemá optimálne riešenie</t>
  </si>
  <si>
    <t xml:space="preserve"> 2 x1 +  x2</t>
  </si>
  <si>
    <t>&lt;= 2</t>
  </si>
  <si>
    <t>&gt;= 12</t>
  </si>
  <si>
    <t xml:space="preserve"> 3 x1 + 4 x2</t>
  </si>
  <si>
    <t xml:space="preserve">      3x1 +  2x2</t>
  </si>
  <si>
    <t xml:space="preserve"> = 2</t>
  </si>
  <si>
    <t xml:space="preserve"> = 12</t>
  </si>
  <si>
    <t>x1, x2, d1, d2</t>
  </si>
  <si>
    <t xml:space="preserve">+ 0d1 + 0d2 </t>
  </si>
  <si>
    <t>x1, x2, d1, d2, u1</t>
  </si>
  <si>
    <t>+ 0d1 + 0d2 - 1000u1</t>
  </si>
  <si>
    <t>Vsetky zj-cj su nezaporne a to by naznacovalo, ze riesenie je optimalne.</t>
  </si>
  <si>
    <t>v baze zostala umela premenna s kladnou hodnotou a to je indikatorom toho,</t>
  </si>
  <si>
    <t xml:space="preserve">Toto riesenie je vsak iba pseudo-optimalne, pretoze </t>
  </si>
  <si>
    <t>ze uloha vobec nema riesenie.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</si>
</sst>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name val="Arial CE"/>
      <family val="2"/>
      <charset val="238"/>
    </font>
    <font>
      <sz val="12"/>
      <color rgb="FFFF0000"/>
      <name val="Arial CE"/>
      <family val="2"/>
      <charset val="238"/>
    </font>
    <font>
      <sz val="12"/>
      <color rgb="FFFF0000"/>
      <name val="Arial CE"/>
      <charset val="238"/>
    </font>
    <font>
      <sz val="12"/>
      <name val="Calibri"/>
      <family val="2"/>
      <charset val="238"/>
    </font>
    <font>
      <sz val="11"/>
      <name val="Arial CE"/>
      <family val="2"/>
      <charset val="238"/>
    </font>
    <font>
      <b/>
      <sz val="11"/>
      <color indexed="18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color rgb="FFFF0000"/>
      <name val="Arial CE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Times New Roman"/>
      <family val="1"/>
      <charset val="238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2" borderId="10" xfId="0" applyFont="1" applyFill="1" applyBorder="1"/>
    <xf numFmtId="0" fontId="3" fillId="3" borderId="10" xfId="0" applyFont="1" applyFill="1" applyBorder="1"/>
    <xf numFmtId="0" fontId="7" fillId="0" borderId="10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4" borderId="1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4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right"/>
    </xf>
    <xf numFmtId="0" fontId="6" fillId="0" borderId="10" xfId="0" applyFont="1" applyBorder="1"/>
    <xf numFmtId="164" fontId="3" fillId="4" borderId="10" xfId="0" applyNumberFormat="1" applyFont="1" applyFill="1" applyBorder="1" applyAlignment="1">
      <alignment horizontal="center"/>
    </xf>
    <xf numFmtId="0" fontId="4" fillId="0" borderId="21" xfId="0" applyFont="1" applyBorder="1" applyAlignment="1">
      <alignment wrapText="1"/>
    </xf>
    <xf numFmtId="0" fontId="4" fillId="0" borderId="10" xfId="0" applyFont="1" applyFill="1" applyBorder="1" applyAlignment="1">
      <alignment horizontal="right"/>
    </xf>
    <xf numFmtId="0" fontId="0" fillId="0" borderId="24" xfId="0" applyFill="1" applyBorder="1" applyAlignment="1"/>
    <xf numFmtId="0" fontId="0" fillId="0" borderId="25" xfId="0" applyFill="1" applyBorder="1" applyAlignment="1"/>
    <xf numFmtId="0" fontId="4" fillId="0" borderId="2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2" fillId="4" borderId="24" xfId="0" applyFont="1" applyFill="1" applyBorder="1" applyAlignment="1"/>
    <xf numFmtId="0" fontId="2" fillId="4" borderId="25" xfId="0" applyFont="1" applyFill="1" applyBorder="1" applyAlignment="1"/>
    <xf numFmtId="0" fontId="10" fillId="4" borderId="10" xfId="0" applyFont="1" applyFill="1" applyBorder="1"/>
    <xf numFmtId="0" fontId="11" fillId="2" borderId="10" xfId="0" applyFont="1" applyFill="1" applyBorder="1"/>
    <xf numFmtId="0" fontId="8" fillId="0" borderId="12" xfId="0" applyFont="1" applyBorder="1" applyAlignment="1">
      <alignment wrapText="1"/>
    </xf>
    <xf numFmtId="0" fontId="12" fillId="4" borderId="22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0" fillId="4" borderId="24" xfId="0" applyFont="1" applyFill="1" applyBorder="1" applyAlignment="1"/>
    <xf numFmtId="0" fontId="0" fillId="4" borderId="25" xfId="0" applyFont="1" applyFill="1" applyBorder="1" applyAlignment="1"/>
    <xf numFmtId="0" fontId="13" fillId="4" borderId="10" xfId="0" applyFont="1" applyFill="1" applyBorder="1"/>
    <xf numFmtId="164" fontId="10" fillId="4" borderId="10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6" fillId="0" borderId="0" xfId="0" applyFont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1" xfId="0" applyBorder="1"/>
    <xf numFmtId="0" fontId="0" fillId="0" borderId="32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0" xfId="0" applyBorder="1"/>
    <xf numFmtId="0" fontId="17" fillId="0" borderId="10" xfId="0" applyFont="1" applyBorder="1"/>
    <xf numFmtId="0" fontId="18" fillId="0" borderId="33" xfId="0" applyFont="1" applyBorder="1" applyAlignment="1">
      <alignment horizontal="center"/>
    </xf>
    <xf numFmtId="0" fontId="18" fillId="5" borderId="34" xfId="0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9" fillId="0" borderId="10" xfId="0" applyFont="1" applyFill="1" applyBorder="1"/>
    <xf numFmtId="0" fontId="19" fillId="5" borderId="10" xfId="0" applyFont="1" applyFill="1" applyBorder="1"/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quotePrefix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10" xfId="0" applyFill="1" applyBorder="1"/>
    <xf numFmtId="0" fontId="0" fillId="5" borderId="0" xfId="0" applyFill="1"/>
    <xf numFmtId="0" fontId="0" fillId="0" borderId="10" xfId="0" applyFill="1" applyBorder="1"/>
    <xf numFmtId="0" fontId="0" fillId="0" borderId="0" xfId="0" applyFill="1" applyAlignment="1">
      <alignment horizontal="center"/>
    </xf>
    <xf numFmtId="0" fontId="0" fillId="0" borderId="14" xfId="0" applyBorder="1" applyAlignment="1">
      <alignment horizontal="right"/>
    </xf>
    <xf numFmtId="0" fontId="0" fillId="0" borderId="10" xfId="0" applyBorder="1" applyAlignment="1">
      <alignment horizontal="right"/>
    </xf>
    <xf numFmtId="0" fontId="18" fillId="5" borderId="33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9" fillId="0" borderId="35" xfId="0" applyFont="1" applyFill="1" applyBorder="1"/>
    <xf numFmtId="0" fontId="17" fillId="0" borderId="10" xfId="0" applyFont="1" applyFill="1" applyBorder="1"/>
    <xf numFmtId="0" fontId="18" fillId="0" borderId="33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0" fillId="0" borderId="14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0" xfId="0" applyFill="1"/>
    <xf numFmtId="0" fontId="0" fillId="6" borderId="10" xfId="0" applyFill="1" applyBorder="1" applyAlignment="1">
      <alignment horizontal="center"/>
    </xf>
    <xf numFmtId="2" fontId="20" fillId="6" borderId="10" xfId="0" applyNumberFormat="1" applyFont="1" applyFill="1" applyBorder="1"/>
    <xf numFmtId="0" fontId="20" fillId="0" borderId="0" xfId="0" applyFont="1" applyFill="1" applyAlignment="1">
      <alignment horizontal="center"/>
    </xf>
    <xf numFmtId="0" fontId="0" fillId="6" borderId="10" xfId="0" applyFill="1" applyBorder="1"/>
    <xf numFmtId="0" fontId="21" fillId="0" borderId="0" xfId="0" applyFont="1"/>
    <xf numFmtId="0" fontId="21" fillId="0" borderId="0" xfId="0" applyFont="1" applyAlignment="1">
      <alignment horizontal="center"/>
    </xf>
    <xf numFmtId="1" fontId="0" fillId="6" borderId="10" xfId="0" applyNumberFormat="1" applyFill="1" applyBorder="1"/>
    <xf numFmtId="2" fontId="0" fillId="6" borderId="10" xfId="0" applyNumberFormat="1" applyFill="1" applyBorder="1"/>
    <xf numFmtId="2" fontId="19" fillId="5" borderId="35" xfId="0" applyNumberFormat="1" applyFont="1" applyFill="1" applyBorder="1"/>
    <xf numFmtId="2" fontId="19" fillId="5" borderId="10" xfId="0" applyNumberFormat="1" applyFont="1" applyFill="1" applyBorder="1"/>
    <xf numFmtId="2" fontId="19" fillId="0" borderId="10" xfId="0" applyNumberFormat="1" applyFont="1" applyFill="1" applyBorder="1"/>
    <xf numFmtId="2" fontId="0" fillId="0" borderId="10" xfId="0" applyNumberFormat="1" applyBorder="1"/>
    <xf numFmtId="0" fontId="0" fillId="2" borderId="10" xfId="0" applyFill="1" applyBorder="1" applyAlignment="1">
      <alignment horizontal="right"/>
    </xf>
    <xf numFmtId="0" fontId="18" fillId="2" borderId="34" xfId="0" applyFont="1" applyFill="1" applyBorder="1" applyAlignment="1">
      <alignment horizontal="center"/>
    </xf>
    <xf numFmtId="2" fontId="19" fillId="2" borderId="10" xfId="0" applyNumberFormat="1" applyFont="1" applyFill="1" applyBorder="1"/>
    <xf numFmtId="1" fontId="22" fillId="2" borderId="10" xfId="0" applyNumberFormat="1" applyFont="1" applyFill="1" applyBorder="1"/>
    <xf numFmtId="165" fontId="19" fillId="0" borderId="35" xfId="0" applyNumberFormat="1" applyFont="1" applyFill="1" applyBorder="1"/>
    <xf numFmtId="1" fontId="19" fillId="0" borderId="35" xfId="0" applyNumberFormat="1" applyFont="1" applyFill="1" applyBorder="1"/>
    <xf numFmtId="0" fontId="0" fillId="7" borderId="10" xfId="0" applyFill="1" applyBorder="1" applyAlignment="1">
      <alignment horizontal="right"/>
    </xf>
    <xf numFmtId="0" fontId="18" fillId="7" borderId="34" xfId="0" applyFont="1" applyFill="1" applyBorder="1" applyAlignment="1">
      <alignment horizontal="center"/>
    </xf>
    <xf numFmtId="2" fontId="19" fillId="7" borderId="10" xfId="0" applyNumberFormat="1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19" fillId="2" borderId="10" xfId="0" applyFont="1" applyFill="1" applyBorder="1"/>
    <xf numFmtId="2" fontId="20" fillId="2" borderId="10" xfId="0" applyNumberFormat="1" applyFont="1" applyFill="1" applyBorder="1"/>
    <xf numFmtId="165" fontId="19" fillId="2" borderId="35" xfId="0" applyNumberFormat="1" applyFont="1" applyFill="1" applyBorder="1"/>
    <xf numFmtId="1" fontId="19" fillId="7" borderId="10" xfId="0" applyNumberFormat="1" applyFont="1" applyFill="1" applyBorder="1"/>
    <xf numFmtId="0" fontId="22" fillId="0" borderId="10" xfId="0" applyFont="1" applyFill="1" applyBorder="1"/>
    <xf numFmtId="0" fontId="23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2" fontId="17" fillId="0" borderId="0" xfId="0" applyNumberFormat="1" applyFont="1" applyFill="1" applyBorder="1"/>
    <xf numFmtId="0" fontId="17" fillId="0" borderId="36" xfId="0" applyFont="1" applyFill="1" applyBorder="1"/>
    <xf numFmtId="2" fontId="17" fillId="0" borderId="36" xfId="0" applyNumberFormat="1" applyFont="1" applyFill="1" applyBorder="1"/>
    <xf numFmtId="0" fontId="0" fillId="0" borderId="31" xfId="0" applyFill="1" applyBorder="1"/>
    <xf numFmtId="0" fontId="0" fillId="0" borderId="32" xfId="0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165" fontId="19" fillId="5" borderId="35" xfId="0" applyNumberFormat="1" applyFont="1" applyFill="1" applyBorder="1"/>
    <xf numFmtId="0" fontId="27" fillId="0" borderId="35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2" fontId="0" fillId="0" borderId="0" xfId="0" applyNumberFormat="1" applyFill="1" applyBorder="1"/>
    <xf numFmtId="1" fontId="0" fillId="0" borderId="0" xfId="0" applyNumberFormat="1" applyFill="1" applyBorder="1"/>
    <xf numFmtId="0" fontId="23" fillId="0" borderId="0" xfId="0" applyFont="1"/>
    <xf numFmtId="0" fontId="23" fillId="0" borderId="0" xfId="0" quotePrefix="1" applyFont="1"/>
    <xf numFmtId="0" fontId="0" fillId="2" borderId="0" xfId="0" applyFill="1"/>
    <xf numFmtId="0" fontId="29" fillId="0" borderId="35" xfId="0" applyFont="1" applyFill="1" applyBorder="1" applyAlignment="1">
      <alignment horizontal="left"/>
    </xf>
    <xf numFmtId="0" fontId="30" fillId="0" borderId="35" xfId="0" applyFont="1" applyFill="1" applyBorder="1" applyAlignment="1">
      <alignment horizontal="left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</xdr:colOff>
      <xdr:row>1</xdr:row>
      <xdr:rowOff>0</xdr:rowOff>
    </xdr:from>
    <xdr:to>
      <xdr:col>23</xdr:col>
      <xdr:colOff>352425</xdr:colOff>
      <xdr:row>19</xdr:row>
      <xdr:rowOff>8540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61950"/>
          <a:ext cx="5467350" cy="3466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9526</xdr:colOff>
      <xdr:row>1</xdr:row>
      <xdr:rowOff>9525</xdr:rowOff>
    </xdr:from>
    <xdr:to>
      <xdr:col>25</xdr:col>
      <xdr:colOff>238126</xdr:colOff>
      <xdr:row>20</xdr:row>
      <xdr:rowOff>111034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1" y="371475"/>
          <a:ext cx="5715000" cy="3749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22</xdr:col>
      <xdr:colOff>533400</xdr:colOff>
      <xdr:row>15</xdr:row>
      <xdr:rowOff>171733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361950"/>
          <a:ext cx="4800600" cy="2857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19050</xdr:rowOff>
    </xdr:from>
    <xdr:to>
      <xdr:col>14</xdr:col>
      <xdr:colOff>295275</xdr:colOff>
      <xdr:row>15</xdr:row>
      <xdr:rowOff>93368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9050"/>
          <a:ext cx="3133725" cy="3160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209551</xdr:colOff>
      <xdr:row>15</xdr:row>
      <xdr:rowOff>142876</xdr:rowOff>
    </xdr:from>
    <xdr:to>
      <xdr:col>14</xdr:col>
      <xdr:colOff>303656</xdr:colOff>
      <xdr:row>31</xdr:row>
      <xdr:rowOff>171450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6" y="3228976"/>
          <a:ext cx="3142105" cy="3152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238126</xdr:colOff>
      <xdr:row>0</xdr:row>
      <xdr:rowOff>28575</xdr:rowOff>
    </xdr:from>
    <xdr:to>
      <xdr:col>14</xdr:col>
      <xdr:colOff>200026</xdr:colOff>
      <xdr:row>13</xdr:row>
      <xdr:rowOff>178891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28575"/>
          <a:ext cx="3009900" cy="3045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257175</xdr:colOff>
      <xdr:row>14</xdr:row>
      <xdr:rowOff>38100</xdr:rowOff>
    </xdr:from>
    <xdr:to>
      <xdr:col>14</xdr:col>
      <xdr:colOff>216124</xdr:colOff>
      <xdr:row>29</xdr:row>
      <xdr:rowOff>161925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3133725"/>
          <a:ext cx="3006949" cy="30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sqref="A1:N1"/>
    </sheetView>
  </sheetViews>
  <sheetFormatPr defaultRowHeight="15" x14ac:dyDescent="0.25"/>
  <cols>
    <col min="1" max="1" width="17.28515625" customWidth="1"/>
    <col min="2" max="2" width="16.140625" customWidth="1"/>
    <col min="3" max="3" width="27.28515625" bestFit="1" customWidth="1"/>
    <col min="4" max="4" width="10.42578125" customWidth="1"/>
    <col min="6" max="6" width="7.28515625" customWidth="1"/>
    <col min="7" max="7" width="6.85546875" customWidth="1"/>
    <col min="8" max="13" width="6.7109375" customWidth="1"/>
    <col min="14" max="14" width="10.5703125" customWidth="1"/>
    <col min="257" max="257" width="17.28515625" customWidth="1"/>
    <col min="258" max="258" width="16.140625" customWidth="1"/>
    <col min="259" max="259" width="27.28515625" bestFit="1" customWidth="1"/>
    <col min="260" max="260" width="10.42578125" customWidth="1"/>
    <col min="262" max="262" width="7.28515625" customWidth="1"/>
    <col min="263" max="263" width="6.85546875" customWidth="1"/>
    <col min="264" max="269" width="6.7109375" customWidth="1"/>
    <col min="270" max="270" width="10.5703125" customWidth="1"/>
    <col min="513" max="513" width="17.28515625" customWidth="1"/>
    <col min="514" max="514" width="16.140625" customWidth="1"/>
    <col min="515" max="515" width="27.28515625" bestFit="1" customWidth="1"/>
    <col min="516" max="516" width="10.42578125" customWidth="1"/>
    <col min="518" max="518" width="7.28515625" customWidth="1"/>
    <col min="519" max="519" width="6.85546875" customWidth="1"/>
    <col min="520" max="525" width="6.7109375" customWidth="1"/>
    <col min="526" max="526" width="10.5703125" customWidth="1"/>
    <col min="769" max="769" width="17.28515625" customWidth="1"/>
    <col min="770" max="770" width="16.140625" customWidth="1"/>
    <col min="771" max="771" width="27.28515625" bestFit="1" customWidth="1"/>
    <col min="772" max="772" width="10.42578125" customWidth="1"/>
    <col min="774" max="774" width="7.28515625" customWidth="1"/>
    <col min="775" max="775" width="6.85546875" customWidth="1"/>
    <col min="776" max="781" width="6.7109375" customWidth="1"/>
    <col min="782" max="782" width="10.5703125" customWidth="1"/>
    <col min="1025" max="1025" width="17.28515625" customWidth="1"/>
    <col min="1026" max="1026" width="16.140625" customWidth="1"/>
    <col min="1027" max="1027" width="27.28515625" bestFit="1" customWidth="1"/>
    <col min="1028" max="1028" width="10.42578125" customWidth="1"/>
    <col min="1030" max="1030" width="7.28515625" customWidth="1"/>
    <col min="1031" max="1031" width="6.85546875" customWidth="1"/>
    <col min="1032" max="1037" width="6.7109375" customWidth="1"/>
    <col min="1038" max="1038" width="10.5703125" customWidth="1"/>
    <col min="1281" max="1281" width="17.28515625" customWidth="1"/>
    <col min="1282" max="1282" width="16.140625" customWidth="1"/>
    <col min="1283" max="1283" width="27.28515625" bestFit="1" customWidth="1"/>
    <col min="1284" max="1284" width="10.42578125" customWidth="1"/>
    <col min="1286" max="1286" width="7.28515625" customWidth="1"/>
    <col min="1287" max="1287" width="6.85546875" customWidth="1"/>
    <col min="1288" max="1293" width="6.7109375" customWidth="1"/>
    <col min="1294" max="1294" width="10.5703125" customWidth="1"/>
    <col min="1537" max="1537" width="17.28515625" customWidth="1"/>
    <col min="1538" max="1538" width="16.140625" customWidth="1"/>
    <col min="1539" max="1539" width="27.28515625" bestFit="1" customWidth="1"/>
    <col min="1540" max="1540" width="10.42578125" customWidth="1"/>
    <col min="1542" max="1542" width="7.28515625" customWidth="1"/>
    <col min="1543" max="1543" width="6.85546875" customWidth="1"/>
    <col min="1544" max="1549" width="6.7109375" customWidth="1"/>
    <col min="1550" max="1550" width="10.5703125" customWidth="1"/>
    <col min="1793" max="1793" width="17.28515625" customWidth="1"/>
    <col min="1794" max="1794" width="16.140625" customWidth="1"/>
    <col min="1795" max="1795" width="27.28515625" bestFit="1" customWidth="1"/>
    <col min="1796" max="1796" width="10.42578125" customWidth="1"/>
    <col min="1798" max="1798" width="7.28515625" customWidth="1"/>
    <col min="1799" max="1799" width="6.85546875" customWidth="1"/>
    <col min="1800" max="1805" width="6.7109375" customWidth="1"/>
    <col min="1806" max="1806" width="10.5703125" customWidth="1"/>
    <col min="2049" max="2049" width="17.28515625" customWidth="1"/>
    <col min="2050" max="2050" width="16.140625" customWidth="1"/>
    <col min="2051" max="2051" width="27.28515625" bestFit="1" customWidth="1"/>
    <col min="2052" max="2052" width="10.42578125" customWidth="1"/>
    <col min="2054" max="2054" width="7.28515625" customWidth="1"/>
    <col min="2055" max="2055" width="6.85546875" customWidth="1"/>
    <col min="2056" max="2061" width="6.7109375" customWidth="1"/>
    <col min="2062" max="2062" width="10.5703125" customWidth="1"/>
    <col min="2305" max="2305" width="17.28515625" customWidth="1"/>
    <col min="2306" max="2306" width="16.140625" customWidth="1"/>
    <col min="2307" max="2307" width="27.28515625" bestFit="1" customWidth="1"/>
    <col min="2308" max="2308" width="10.42578125" customWidth="1"/>
    <col min="2310" max="2310" width="7.28515625" customWidth="1"/>
    <col min="2311" max="2311" width="6.85546875" customWidth="1"/>
    <col min="2312" max="2317" width="6.7109375" customWidth="1"/>
    <col min="2318" max="2318" width="10.5703125" customWidth="1"/>
    <col min="2561" max="2561" width="17.28515625" customWidth="1"/>
    <col min="2562" max="2562" width="16.140625" customWidth="1"/>
    <col min="2563" max="2563" width="27.28515625" bestFit="1" customWidth="1"/>
    <col min="2564" max="2564" width="10.42578125" customWidth="1"/>
    <col min="2566" max="2566" width="7.28515625" customWidth="1"/>
    <col min="2567" max="2567" width="6.85546875" customWidth="1"/>
    <col min="2568" max="2573" width="6.7109375" customWidth="1"/>
    <col min="2574" max="2574" width="10.5703125" customWidth="1"/>
    <col min="2817" max="2817" width="17.28515625" customWidth="1"/>
    <col min="2818" max="2818" width="16.140625" customWidth="1"/>
    <col min="2819" max="2819" width="27.28515625" bestFit="1" customWidth="1"/>
    <col min="2820" max="2820" width="10.42578125" customWidth="1"/>
    <col min="2822" max="2822" width="7.28515625" customWidth="1"/>
    <col min="2823" max="2823" width="6.85546875" customWidth="1"/>
    <col min="2824" max="2829" width="6.7109375" customWidth="1"/>
    <col min="2830" max="2830" width="10.5703125" customWidth="1"/>
    <col min="3073" max="3073" width="17.28515625" customWidth="1"/>
    <col min="3074" max="3074" width="16.140625" customWidth="1"/>
    <col min="3075" max="3075" width="27.28515625" bestFit="1" customWidth="1"/>
    <col min="3076" max="3076" width="10.42578125" customWidth="1"/>
    <col min="3078" max="3078" width="7.28515625" customWidth="1"/>
    <col min="3079" max="3079" width="6.85546875" customWidth="1"/>
    <col min="3080" max="3085" width="6.7109375" customWidth="1"/>
    <col min="3086" max="3086" width="10.5703125" customWidth="1"/>
    <col min="3329" max="3329" width="17.28515625" customWidth="1"/>
    <col min="3330" max="3330" width="16.140625" customWidth="1"/>
    <col min="3331" max="3331" width="27.28515625" bestFit="1" customWidth="1"/>
    <col min="3332" max="3332" width="10.42578125" customWidth="1"/>
    <col min="3334" max="3334" width="7.28515625" customWidth="1"/>
    <col min="3335" max="3335" width="6.85546875" customWidth="1"/>
    <col min="3336" max="3341" width="6.7109375" customWidth="1"/>
    <col min="3342" max="3342" width="10.5703125" customWidth="1"/>
    <col min="3585" max="3585" width="17.28515625" customWidth="1"/>
    <col min="3586" max="3586" width="16.140625" customWidth="1"/>
    <col min="3587" max="3587" width="27.28515625" bestFit="1" customWidth="1"/>
    <col min="3588" max="3588" width="10.42578125" customWidth="1"/>
    <col min="3590" max="3590" width="7.28515625" customWidth="1"/>
    <col min="3591" max="3591" width="6.85546875" customWidth="1"/>
    <col min="3592" max="3597" width="6.7109375" customWidth="1"/>
    <col min="3598" max="3598" width="10.5703125" customWidth="1"/>
    <col min="3841" max="3841" width="17.28515625" customWidth="1"/>
    <col min="3842" max="3842" width="16.140625" customWidth="1"/>
    <col min="3843" max="3843" width="27.28515625" bestFit="1" customWidth="1"/>
    <col min="3844" max="3844" width="10.42578125" customWidth="1"/>
    <col min="3846" max="3846" width="7.28515625" customWidth="1"/>
    <col min="3847" max="3847" width="6.85546875" customWidth="1"/>
    <col min="3848" max="3853" width="6.7109375" customWidth="1"/>
    <col min="3854" max="3854" width="10.5703125" customWidth="1"/>
    <col min="4097" max="4097" width="17.28515625" customWidth="1"/>
    <col min="4098" max="4098" width="16.140625" customWidth="1"/>
    <col min="4099" max="4099" width="27.28515625" bestFit="1" customWidth="1"/>
    <col min="4100" max="4100" width="10.42578125" customWidth="1"/>
    <col min="4102" max="4102" width="7.28515625" customWidth="1"/>
    <col min="4103" max="4103" width="6.85546875" customWidth="1"/>
    <col min="4104" max="4109" width="6.7109375" customWidth="1"/>
    <col min="4110" max="4110" width="10.5703125" customWidth="1"/>
    <col min="4353" max="4353" width="17.28515625" customWidth="1"/>
    <col min="4354" max="4354" width="16.140625" customWidth="1"/>
    <col min="4355" max="4355" width="27.28515625" bestFit="1" customWidth="1"/>
    <col min="4356" max="4356" width="10.42578125" customWidth="1"/>
    <col min="4358" max="4358" width="7.28515625" customWidth="1"/>
    <col min="4359" max="4359" width="6.85546875" customWidth="1"/>
    <col min="4360" max="4365" width="6.7109375" customWidth="1"/>
    <col min="4366" max="4366" width="10.5703125" customWidth="1"/>
    <col min="4609" max="4609" width="17.28515625" customWidth="1"/>
    <col min="4610" max="4610" width="16.140625" customWidth="1"/>
    <col min="4611" max="4611" width="27.28515625" bestFit="1" customWidth="1"/>
    <col min="4612" max="4612" width="10.42578125" customWidth="1"/>
    <col min="4614" max="4614" width="7.28515625" customWidth="1"/>
    <col min="4615" max="4615" width="6.85546875" customWidth="1"/>
    <col min="4616" max="4621" width="6.7109375" customWidth="1"/>
    <col min="4622" max="4622" width="10.5703125" customWidth="1"/>
    <col min="4865" max="4865" width="17.28515625" customWidth="1"/>
    <col min="4866" max="4866" width="16.140625" customWidth="1"/>
    <col min="4867" max="4867" width="27.28515625" bestFit="1" customWidth="1"/>
    <col min="4868" max="4868" width="10.42578125" customWidth="1"/>
    <col min="4870" max="4870" width="7.28515625" customWidth="1"/>
    <col min="4871" max="4871" width="6.85546875" customWidth="1"/>
    <col min="4872" max="4877" width="6.7109375" customWidth="1"/>
    <col min="4878" max="4878" width="10.5703125" customWidth="1"/>
    <col min="5121" max="5121" width="17.28515625" customWidth="1"/>
    <col min="5122" max="5122" width="16.140625" customWidth="1"/>
    <col min="5123" max="5123" width="27.28515625" bestFit="1" customWidth="1"/>
    <col min="5124" max="5124" width="10.42578125" customWidth="1"/>
    <col min="5126" max="5126" width="7.28515625" customWidth="1"/>
    <col min="5127" max="5127" width="6.85546875" customWidth="1"/>
    <col min="5128" max="5133" width="6.7109375" customWidth="1"/>
    <col min="5134" max="5134" width="10.5703125" customWidth="1"/>
    <col min="5377" max="5377" width="17.28515625" customWidth="1"/>
    <col min="5378" max="5378" width="16.140625" customWidth="1"/>
    <col min="5379" max="5379" width="27.28515625" bestFit="1" customWidth="1"/>
    <col min="5380" max="5380" width="10.42578125" customWidth="1"/>
    <col min="5382" max="5382" width="7.28515625" customWidth="1"/>
    <col min="5383" max="5383" width="6.85546875" customWidth="1"/>
    <col min="5384" max="5389" width="6.7109375" customWidth="1"/>
    <col min="5390" max="5390" width="10.5703125" customWidth="1"/>
    <col min="5633" max="5633" width="17.28515625" customWidth="1"/>
    <col min="5634" max="5634" width="16.140625" customWidth="1"/>
    <col min="5635" max="5635" width="27.28515625" bestFit="1" customWidth="1"/>
    <col min="5636" max="5636" width="10.42578125" customWidth="1"/>
    <col min="5638" max="5638" width="7.28515625" customWidth="1"/>
    <col min="5639" max="5639" width="6.85546875" customWidth="1"/>
    <col min="5640" max="5645" width="6.7109375" customWidth="1"/>
    <col min="5646" max="5646" width="10.5703125" customWidth="1"/>
    <col min="5889" max="5889" width="17.28515625" customWidth="1"/>
    <col min="5890" max="5890" width="16.140625" customWidth="1"/>
    <col min="5891" max="5891" width="27.28515625" bestFit="1" customWidth="1"/>
    <col min="5892" max="5892" width="10.42578125" customWidth="1"/>
    <col min="5894" max="5894" width="7.28515625" customWidth="1"/>
    <col min="5895" max="5895" width="6.85546875" customWidth="1"/>
    <col min="5896" max="5901" width="6.7109375" customWidth="1"/>
    <col min="5902" max="5902" width="10.5703125" customWidth="1"/>
    <col min="6145" max="6145" width="17.28515625" customWidth="1"/>
    <col min="6146" max="6146" width="16.140625" customWidth="1"/>
    <col min="6147" max="6147" width="27.28515625" bestFit="1" customWidth="1"/>
    <col min="6148" max="6148" width="10.42578125" customWidth="1"/>
    <col min="6150" max="6150" width="7.28515625" customWidth="1"/>
    <col min="6151" max="6151" width="6.85546875" customWidth="1"/>
    <col min="6152" max="6157" width="6.7109375" customWidth="1"/>
    <col min="6158" max="6158" width="10.5703125" customWidth="1"/>
    <col min="6401" max="6401" width="17.28515625" customWidth="1"/>
    <col min="6402" max="6402" width="16.140625" customWidth="1"/>
    <col min="6403" max="6403" width="27.28515625" bestFit="1" customWidth="1"/>
    <col min="6404" max="6404" width="10.42578125" customWidth="1"/>
    <col min="6406" max="6406" width="7.28515625" customWidth="1"/>
    <col min="6407" max="6407" width="6.85546875" customWidth="1"/>
    <col min="6408" max="6413" width="6.7109375" customWidth="1"/>
    <col min="6414" max="6414" width="10.5703125" customWidth="1"/>
    <col min="6657" max="6657" width="17.28515625" customWidth="1"/>
    <col min="6658" max="6658" width="16.140625" customWidth="1"/>
    <col min="6659" max="6659" width="27.28515625" bestFit="1" customWidth="1"/>
    <col min="6660" max="6660" width="10.42578125" customWidth="1"/>
    <col min="6662" max="6662" width="7.28515625" customWidth="1"/>
    <col min="6663" max="6663" width="6.85546875" customWidth="1"/>
    <col min="6664" max="6669" width="6.7109375" customWidth="1"/>
    <col min="6670" max="6670" width="10.5703125" customWidth="1"/>
    <col min="6913" max="6913" width="17.28515625" customWidth="1"/>
    <col min="6914" max="6914" width="16.140625" customWidth="1"/>
    <col min="6915" max="6915" width="27.28515625" bestFit="1" customWidth="1"/>
    <col min="6916" max="6916" width="10.42578125" customWidth="1"/>
    <col min="6918" max="6918" width="7.28515625" customWidth="1"/>
    <col min="6919" max="6919" width="6.85546875" customWidth="1"/>
    <col min="6920" max="6925" width="6.7109375" customWidth="1"/>
    <col min="6926" max="6926" width="10.5703125" customWidth="1"/>
    <col min="7169" max="7169" width="17.28515625" customWidth="1"/>
    <col min="7170" max="7170" width="16.140625" customWidth="1"/>
    <col min="7171" max="7171" width="27.28515625" bestFit="1" customWidth="1"/>
    <col min="7172" max="7172" width="10.42578125" customWidth="1"/>
    <col min="7174" max="7174" width="7.28515625" customWidth="1"/>
    <col min="7175" max="7175" width="6.85546875" customWidth="1"/>
    <col min="7176" max="7181" width="6.7109375" customWidth="1"/>
    <col min="7182" max="7182" width="10.5703125" customWidth="1"/>
    <col min="7425" max="7425" width="17.28515625" customWidth="1"/>
    <col min="7426" max="7426" width="16.140625" customWidth="1"/>
    <col min="7427" max="7427" width="27.28515625" bestFit="1" customWidth="1"/>
    <col min="7428" max="7428" width="10.42578125" customWidth="1"/>
    <col min="7430" max="7430" width="7.28515625" customWidth="1"/>
    <col min="7431" max="7431" width="6.85546875" customWidth="1"/>
    <col min="7432" max="7437" width="6.7109375" customWidth="1"/>
    <col min="7438" max="7438" width="10.5703125" customWidth="1"/>
    <col min="7681" max="7681" width="17.28515625" customWidth="1"/>
    <col min="7682" max="7682" width="16.140625" customWidth="1"/>
    <col min="7683" max="7683" width="27.28515625" bestFit="1" customWidth="1"/>
    <col min="7684" max="7684" width="10.42578125" customWidth="1"/>
    <col min="7686" max="7686" width="7.28515625" customWidth="1"/>
    <col min="7687" max="7687" width="6.85546875" customWidth="1"/>
    <col min="7688" max="7693" width="6.7109375" customWidth="1"/>
    <col min="7694" max="7694" width="10.5703125" customWidth="1"/>
    <col min="7937" max="7937" width="17.28515625" customWidth="1"/>
    <col min="7938" max="7938" width="16.140625" customWidth="1"/>
    <col min="7939" max="7939" width="27.28515625" bestFit="1" customWidth="1"/>
    <col min="7940" max="7940" width="10.42578125" customWidth="1"/>
    <col min="7942" max="7942" width="7.28515625" customWidth="1"/>
    <col min="7943" max="7943" width="6.85546875" customWidth="1"/>
    <col min="7944" max="7949" width="6.7109375" customWidth="1"/>
    <col min="7950" max="7950" width="10.5703125" customWidth="1"/>
    <col min="8193" max="8193" width="17.28515625" customWidth="1"/>
    <col min="8194" max="8194" width="16.140625" customWidth="1"/>
    <col min="8195" max="8195" width="27.28515625" bestFit="1" customWidth="1"/>
    <col min="8196" max="8196" width="10.42578125" customWidth="1"/>
    <col min="8198" max="8198" width="7.28515625" customWidth="1"/>
    <col min="8199" max="8199" width="6.85546875" customWidth="1"/>
    <col min="8200" max="8205" width="6.7109375" customWidth="1"/>
    <col min="8206" max="8206" width="10.5703125" customWidth="1"/>
    <col min="8449" max="8449" width="17.28515625" customWidth="1"/>
    <col min="8450" max="8450" width="16.140625" customWidth="1"/>
    <col min="8451" max="8451" width="27.28515625" bestFit="1" customWidth="1"/>
    <col min="8452" max="8452" width="10.42578125" customWidth="1"/>
    <col min="8454" max="8454" width="7.28515625" customWidth="1"/>
    <col min="8455" max="8455" width="6.85546875" customWidth="1"/>
    <col min="8456" max="8461" width="6.7109375" customWidth="1"/>
    <col min="8462" max="8462" width="10.5703125" customWidth="1"/>
    <col min="8705" max="8705" width="17.28515625" customWidth="1"/>
    <col min="8706" max="8706" width="16.140625" customWidth="1"/>
    <col min="8707" max="8707" width="27.28515625" bestFit="1" customWidth="1"/>
    <col min="8708" max="8708" width="10.42578125" customWidth="1"/>
    <col min="8710" max="8710" width="7.28515625" customWidth="1"/>
    <col min="8711" max="8711" width="6.85546875" customWidth="1"/>
    <col min="8712" max="8717" width="6.7109375" customWidth="1"/>
    <col min="8718" max="8718" width="10.5703125" customWidth="1"/>
    <col min="8961" max="8961" width="17.28515625" customWidth="1"/>
    <col min="8962" max="8962" width="16.140625" customWidth="1"/>
    <col min="8963" max="8963" width="27.28515625" bestFit="1" customWidth="1"/>
    <col min="8964" max="8964" width="10.42578125" customWidth="1"/>
    <col min="8966" max="8966" width="7.28515625" customWidth="1"/>
    <col min="8967" max="8967" width="6.85546875" customWidth="1"/>
    <col min="8968" max="8973" width="6.7109375" customWidth="1"/>
    <col min="8974" max="8974" width="10.5703125" customWidth="1"/>
    <col min="9217" max="9217" width="17.28515625" customWidth="1"/>
    <col min="9218" max="9218" width="16.140625" customWidth="1"/>
    <col min="9219" max="9219" width="27.28515625" bestFit="1" customWidth="1"/>
    <col min="9220" max="9220" width="10.42578125" customWidth="1"/>
    <col min="9222" max="9222" width="7.28515625" customWidth="1"/>
    <col min="9223" max="9223" width="6.85546875" customWidth="1"/>
    <col min="9224" max="9229" width="6.7109375" customWidth="1"/>
    <col min="9230" max="9230" width="10.5703125" customWidth="1"/>
    <col min="9473" max="9473" width="17.28515625" customWidth="1"/>
    <col min="9474" max="9474" width="16.140625" customWidth="1"/>
    <col min="9475" max="9475" width="27.28515625" bestFit="1" customWidth="1"/>
    <col min="9476" max="9476" width="10.42578125" customWidth="1"/>
    <col min="9478" max="9478" width="7.28515625" customWidth="1"/>
    <col min="9479" max="9479" width="6.85546875" customWidth="1"/>
    <col min="9480" max="9485" width="6.7109375" customWidth="1"/>
    <col min="9486" max="9486" width="10.5703125" customWidth="1"/>
    <col min="9729" max="9729" width="17.28515625" customWidth="1"/>
    <col min="9730" max="9730" width="16.140625" customWidth="1"/>
    <col min="9731" max="9731" width="27.28515625" bestFit="1" customWidth="1"/>
    <col min="9732" max="9732" width="10.42578125" customWidth="1"/>
    <col min="9734" max="9734" width="7.28515625" customWidth="1"/>
    <col min="9735" max="9735" width="6.85546875" customWidth="1"/>
    <col min="9736" max="9741" width="6.7109375" customWidth="1"/>
    <col min="9742" max="9742" width="10.5703125" customWidth="1"/>
    <col min="9985" max="9985" width="17.28515625" customWidth="1"/>
    <col min="9986" max="9986" width="16.140625" customWidth="1"/>
    <col min="9987" max="9987" width="27.28515625" bestFit="1" customWidth="1"/>
    <col min="9988" max="9988" width="10.42578125" customWidth="1"/>
    <col min="9990" max="9990" width="7.28515625" customWidth="1"/>
    <col min="9991" max="9991" width="6.85546875" customWidth="1"/>
    <col min="9992" max="9997" width="6.7109375" customWidth="1"/>
    <col min="9998" max="9998" width="10.5703125" customWidth="1"/>
    <col min="10241" max="10241" width="17.28515625" customWidth="1"/>
    <col min="10242" max="10242" width="16.140625" customWidth="1"/>
    <col min="10243" max="10243" width="27.28515625" bestFit="1" customWidth="1"/>
    <col min="10244" max="10244" width="10.42578125" customWidth="1"/>
    <col min="10246" max="10246" width="7.28515625" customWidth="1"/>
    <col min="10247" max="10247" width="6.85546875" customWidth="1"/>
    <col min="10248" max="10253" width="6.7109375" customWidth="1"/>
    <col min="10254" max="10254" width="10.5703125" customWidth="1"/>
    <col min="10497" max="10497" width="17.28515625" customWidth="1"/>
    <col min="10498" max="10498" width="16.140625" customWidth="1"/>
    <col min="10499" max="10499" width="27.28515625" bestFit="1" customWidth="1"/>
    <col min="10500" max="10500" width="10.42578125" customWidth="1"/>
    <col min="10502" max="10502" width="7.28515625" customWidth="1"/>
    <col min="10503" max="10503" width="6.85546875" customWidth="1"/>
    <col min="10504" max="10509" width="6.7109375" customWidth="1"/>
    <col min="10510" max="10510" width="10.5703125" customWidth="1"/>
    <col min="10753" max="10753" width="17.28515625" customWidth="1"/>
    <col min="10754" max="10754" width="16.140625" customWidth="1"/>
    <col min="10755" max="10755" width="27.28515625" bestFit="1" customWidth="1"/>
    <col min="10756" max="10756" width="10.42578125" customWidth="1"/>
    <col min="10758" max="10758" width="7.28515625" customWidth="1"/>
    <col min="10759" max="10759" width="6.85546875" customWidth="1"/>
    <col min="10760" max="10765" width="6.7109375" customWidth="1"/>
    <col min="10766" max="10766" width="10.5703125" customWidth="1"/>
    <col min="11009" max="11009" width="17.28515625" customWidth="1"/>
    <col min="11010" max="11010" width="16.140625" customWidth="1"/>
    <col min="11011" max="11011" width="27.28515625" bestFit="1" customWidth="1"/>
    <col min="11012" max="11012" width="10.42578125" customWidth="1"/>
    <col min="11014" max="11014" width="7.28515625" customWidth="1"/>
    <col min="11015" max="11015" width="6.85546875" customWidth="1"/>
    <col min="11016" max="11021" width="6.7109375" customWidth="1"/>
    <col min="11022" max="11022" width="10.5703125" customWidth="1"/>
    <col min="11265" max="11265" width="17.28515625" customWidth="1"/>
    <col min="11266" max="11266" width="16.140625" customWidth="1"/>
    <col min="11267" max="11267" width="27.28515625" bestFit="1" customWidth="1"/>
    <col min="11268" max="11268" width="10.42578125" customWidth="1"/>
    <col min="11270" max="11270" width="7.28515625" customWidth="1"/>
    <col min="11271" max="11271" width="6.85546875" customWidth="1"/>
    <col min="11272" max="11277" width="6.7109375" customWidth="1"/>
    <col min="11278" max="11278" width="10.5703125" customWidth="1"/>
    <col min="11521" max="11521" width="17.28515625" customWidth="1"/>
    <col min="11522" max="11522" width="16.140625" customWidth="1"/>
    <col min="11523" max="11523" width="27.28515625" bestFit="1" customWidth="1"/>
    <col min="11524" max="11524" width="10.42578125" customWidth="1"/>
    <col min="11526" max="11526" width="7.28515625" customWidth="1"/>
    <col min="11527" max="11527" width="6.85546875" customWidth="1"/>
    <col min="11528" max="11533" width="6.7109375" customWidth="1"/>
    <col min="11534" max="11534" width="10.5703125" customWidth="1"/>
    <col min="11777" max="11777" width="17.28515625" customWidth="1"/>
    <col min="11778" max="11778" width="16.140625" customWidth="1"/>
    <col min="11779" max="11779" width="27.28515625" bestFit="1" customWidth="1"/>
    <col min="11780" max="11780" width="10.42578125" customWidth="1"/>
    <col min="11782" max="11782" width="7.28515625" customWidth="1"/>
    <col min="11783" max="11783" width="6.85546875" customWidth="1"/>
    <col min="11784" max="11789" width="6.7109375" customWidth="1"/>
    <col min="11790" max="11790" width="10.5703125" customWidth="1"/>
    <col min="12033" max="12033" width="17.28515625" customWidth="1"/>
    <col min="12034" max="12034" width="16.140625" customWidth="1"/>
    <col min="12035" max="12035" width="27.28515625" bestFit="1" customWidth="1"/>
    <col min="12036" max="12036" width="10.42578125" customWidth="1"/>
    <col min="12038" max="12038" width="7.28515625" customWidth="1"/>
    <col min="12039" max="12039" width="6.85546875" customWidth="1"/>
    <col min="12040" max="12045" width="6.7109375" customWidth="1"/>
    <col min="12046" max="12046" width="10.5703125" customWidth="1"/>
    <col min="12289" max="12289" width="17.28515625" customWidth="1"/>
    <col min="12290" max="12290" width="16.140625" customWidth="1"/>
    <col min="12291" max="12291" width="27.28515625" bestFit="1" customWidth="1"/>
    <col min="12292" max="12292" width="10.42578125" customWidth="1"/>
    <col min="12294" max="12294" width="7.28515625" customWidth="1"/>
    <col min="12295" max="12295" width="6.85546875" customWidth="1"/>
    <col min="12296" max="12301" width="6.7109375" customWidth="1"/>
    <col min="12302" max="12302" width="10.5703125" customWidth="1"/>
    <col min="12545" max="12545" width="17.28515625" customWidth="1"/>
    <col min="12546" max="12546" width="16.140625" customWidth="1"/>
    <col min="12547" max="12547" width="27.28515625" bestFit="1" customWidth="1"/>
    <col min="12548" max="12548" width="10.42578125" customWidth="1"/>
    <col min="12550" max="12550" width="7.28515625" customWidth="1"/>
    <col min="12551" max="12551" width="6.85546875" customWidth="1"/>
    <col min="12552" max="12557" width="6.7109375" customWidth="1"/>
    <col min="12558" max="12558" width="10.5703125" customWidth="1"/>
    <col min="12801" max="12801" width="17.28515625" customWidth="1"/>
    <col min="12802" max="12802" width="16.140625" customWidth="1"/>
    <col min="12803" max="12803" width="27.28515625" bestFit="1" customWidth="1"/>
    <col min="12804" max="12804" width="10.42578125" customWidth="1"/>
    <col min="12806" max="12806" width="7.28515625" customWidth="1"/>
    <col min="12807" max="12807" width="6.85546875" customWidth="1"/>
    <col min="12808" max="12813" width="6.7109375" customWidth="1"/>
    <col min="12814" max="12814" width="10.5703125" customWidth="1"/>
    <col min="13057" max="13057" width="17.28515625" customWidth="1"/>
    <col min="13058" max="13058" width="16.140625" customWidth="1"/>
    <col min="13059" max="13059" width="27.28515625" bestFit="1" customWidth="1"/>
    <col min="13060" max="13060" width="10.42578125" customWidth="1"/>
    <col min="13062" max="13062" width="7.28515625" customWidth="1"/>
    <col min="13063" max="13063" width="6.85546875" customWidth="1"/>
    <col min="13064" max="13069" width="6.7109375" customWidth="1"/>
    <col min="13070" max="13070" width="10.5703125" customWidth="1"/>
    <col min="13313" max="13313" width="17.28515625" customWidth="1"/>
    <col min="13314" max="13314" width="16.140625" customWidth="1"/>
    <col min="13315" max="13315" width="27.28515625" bestFit="1" customWidth="1"/>
    <col min="13316" max="13316" width="10.42578125" customWidth="1"/>
    <col min="13318" max="13318" width="7.28515625" customWidth="1"/>
    <col min="13319" max="13319" width="6.85546875" customWidth="1"/>
    <col min="13320" max="13325" width="6.7109375" customWidth="1"/>
    <col min="13326" max="13326" width="10.5703125" customWidth="1"/>
    <col min="13569" max="13569" width="17.28515625" customWidth="1"/>
    <col min="13570" max="13570" width="16.140625" customWidth="1"/>
    <col min="13571" max="13571" width="27.28515625" bestFit="1" customWidth="1"/>
    <col min="13572" max="13572" width="10.42578125" customWidth="1"/>
    <col min="13574" max="13574" width="7.28515625" customWidth="1"/>
    <col min="13575" max="13575" width="6.85546875" customWidth="1"/>
    <col min="13576" max="13581" width="6.7109375" customWidth="1"/>
    <col min="13582" max="13582" width="10.5703125" customWidth="1"/>
    <col min="13825" max="13825" width="17.28515625" customWidth="1"/>
    <col min="13826" max="13826" width="16.140625" customWidth="1"/>
    <col min="13827" max="13827" width="27.28515625" bestFit="1" customWidth="1"/>
    <col min="13828" max="13828" width="10.42578125" customWidth="1"/>
    <col min="13830" max="13830" width="7.28515625" customWidth="1"/>
    <col min="13831" max="13831" width="6.85546875" customWidth="1"/>
    <col min="13832" max="13837" width="6.7109375" customWidth="1"/>
    <col min="13838" max="13838" width="10.5703125" customWidth="1"/>
    <col min="14081" max="14081" width="17.28515625" customWidth="1"/>
    <col min="14082" max="14082" width="16.140625" customWidth="1"/>
    <col min="14083" max="14083" width="27.28515625" bestFit="1" customWidth="1"/>
    <col min="14084" max="14084" width="10.42578125" customWidth="1"/>
    <col min="14086" max="14086" width="7.28515625" customWidth="1"/>
    <col min="14087" max="14087" width="6.85546875" customWidth="1"/>
    <col min="14088" max="14093" width="6.7109375" customWidth="1"/>
    <col min="14094" max="14094" width="10.5703125" customWidth="1"/>
    <col min="14337" max="14337" width="17.28515625" customWidth="1"/>
    <col min="14338" max="14338" width="16.140625" customWidth="1"/>
    <col min="14339" max="14339" width="27.28515625" bestFit="1" customWidth="1"/>
    <col min="14340" max="14340" width="10.42578125" customWidth="1"/>
    <col min="14342" max="14342" width="7.28515625" customWidth="1"/>
    <col min="14343" max="14343" width="6.85546875" customWidth="1"/>
    <col min="14344" max="14349" width="6.7109375" customWidth="1"/>
    <col min="14350" max="14350" width="10.5703125" customWidth="1"/>
    <col min="14593" max="14593" width="17.28515625" customWidth="1"/>
    <col min="14594" max="14594" width="16.140625" customWidth="1"/>
    <col min="14595" max="14595" width="27.28515625" bestFit="1" customWidth="1"/>
    <col min="14596" max="14596" width="10.42578125" customWidth="1"/>
    <col min="14598" max="14598" width="7.28515625" customWidth="1"/>
    <col min="14599" max="14599" width="6.85546875" customWidth="1"/>
    <col min="14600" max="14605" width="6.7109375" customWidth="1"/>
    <col min="14606" max="14606" width="10.5703125" customWidth="1"/>
    <col min="14849" max="14849" width="17.28515625" customWidth="1"/>
    <col min="14850" max="14850" width="16.140625" customWidth="1"/>
    <col min="14851" max="14851" width="27.28515625" bestFit="1" customWidth="1"/>
    <col min="14852" max="14852" width="10.42578125" customWidth="1"/>
    <col min="14854" max="14854" width="7.28515625" customWidth="1"/>
    <col min="14855" max="14855" width="6.85546875" customWidth="1"/>
    <col min="14856" max="14861" width="6.7109375" customWidth="1"/>
    <col min="14862" max="14862" width="10.5703125" customWidth="1"/>
    <col min="15105" max="15105" width="17.28515625" customWidth="1"/>
    <col min="15106" max="15106" width="16.140625" customWidth="1"/>
    <col min="15107" max="15107" width="27.28515625" bestFit="1" customWidth="1"/>
    <col min="15108" max="15108" width="10.42578125" customWidth="1"/>
    <col min="15110" max="15110" width="7.28515625" customWidth="1"/>
    <col min="15111" max="15111" width="6.85546875" customWidth="1"/>
    <col min="15112" max="15117" width="6.7109375" customWidth="1"/>
    <col min="15118" max="15118" width="10.5703125" customWidth="1"/>
    <col min="15361" max="15361" width="17.28515625" customWidth="1"/>
    <col min="15362" max="15362" width="16.140625" customWidth="1"/>
    <col min="15363" max="15363" width="27.28515625" bestFit="1" customWidth="1"/>
    <col min="15364" max="15364" width="10.42578125" customWidth="1"/>
    <col min="15366" max="15366" width="7.28515625" customWidth="1"/>
    <col min="15367" max="15367" width="6.85546875" customWidth="1"/>
    <col min="15368" max="15373" width="6.7109375" customWidth="1"/>
    <col min="15374" max="15374" width="10.5703125" customWidth="1"/>
    <col min="15617" max="15617" width="17.28515625" customWidth="1"/>
    <col min="15618" max="15618" width="16.140625" customWidth="1"/>
    <col min="15619" max="15619" width="27.28515625" bestFit="1" customWidth="1"/>
    <col min="15620" max="15620" width="10.42578125" customWidth="1"/>
    <col min="15622" max="15622" width="7.28515625" customWidth="1"/>
    <col min="15623" max="15623" width="6.85546875" customWidth="1"/>
    <col min="15624" max="15629" width="6.7109375" customWidth="1"/>
    <col min="15630" max="15630" width="10.5703125" customWidth="1"/>
    <col min="15873" max="15873" width="17.28515625" customWidth="1"/>
    <col min="15874" max="15874" width="16.140625" customWidth="1"/>
    <col min="15875" max="15875" width="27.28515625" bestFit="1" customWidth="1"/>
    <col min="15876" max="15876" width="10.42578125" customWidth="1"/>
    <col min="15878" max="15878" width="7.28515625" customWidth="1"/>
    <col min="15879" max="15879" width="6.85546875" customWidth="1"/>
    <col min="15880" max="15885" width="6.7109375" customWidth="1"/>
    <col min="15886" max="15886" width="10.5703125" customWidth="1"/>
    <col min="16129" max="16129" width="17.28515625" customWidth="1"/>
    <col min="16130" max="16130" width="16.140625" customWidth="1"/>
    <col min="16131" max="16131" width="27.28515625" bestFit="1" customWidth="1"/>
    <col min="16132" max="16132" width="10.42578125" customWidth="1"/>
    <col min="16134" max="16134" width="7.28515625" customWidth="1"/>
    <col min="16135" max="16135" width="6.85546875" customWidth="1"/>
    <col min="16136" max="16141" width="6.7109375" customWidth="1"/>
    <col min="16142" max="16142" width="10.5703125" customWidth="1"/>
  </cols>
  <sheetData>
    <row r="1" spans="1:16" ht="28.5" thickBot="1" x14ac:dyDescent="0.45">
      <c r="A1" s="153" t="s">
        <v>111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3" spans="1:16" ht="15.75" x14ac:dyDescent="0.25">
      <c r="A3" s="62" t="s">
        <v>112</v>
      </c>
      <c r="B3" s="30"/>
      <c r="C3" s="30"/>
      <c r="D3" s="30"/>
      <c r="F3" s="63"/>
      <c r="G3" s="63"/>
      <c r="H3" s="64"/>
      <c r="I3" s="64"/>
      <c r="J3" s="63"/>
      <c r="K3" s="63"/>
      <c r="L3" s="63"/>
      <c r="M3" s="63"/>
    </row>
    <row r="4" spans="1:16" x14ac:dyDescent="0.25">
      <c r="B4" s="65" t="s">
        <v>113</v>
      </c>
      <c r="C4" s="65" t="s">
        <v>114</v>
      </c>
      <c r="D4" s="30"/>
      <c r="F4" s="66"/>
      <c r="G4" s="66"/>
      <c r="H4" s="67">
        <v>2</v>
      </c>
      <c r="I4" s="68">
        <v>3</v>
      </c>
      <c r="J4" s="68">
        <v>0</v>
      </c>
      <c r="K4" s="68">
        <v>0</v>
      </c>
      <c r="L4" s="68">
        <v>0</v>
      </c>
      <c r="M4" s="66"/>
      <c r="O4" s="69"/>
      <c r="P4" s="69"/>
    </row>
    <row r="5" spans="1:16" x14ac:dyDescent="0.25">
      <c r="B5" s="65" t="s">
        <v>115</v>
      </c>
      <c r="C5" s="65" t="s">
        <v>116</v>
      </c>
      <c r="D5" s="30"/>
      <c r="F5" s="70" t="s">
        <v>117</v>
      </c>
      <c r="G5" s="70" t="s">
        <v>118</v>
      </c>
      <c r="H5" s="71" t="s">
        <v>0</v>
      </c>
      <c r="I5" s="72" t="s">
        <v>1</v>
      </c>
      <c r="J5" s="73" t="s">
        <v>119</v>
      </c>
      <c r="K5" s="73" t="s">
        <v>120</v>
      </c>
      <c r="L5" s="73" t="s">
        <v>121</v>
      </c>
      <c r="M5" s="73" t="s">
        <v>122</v>
      </c>
      <c r="N5" s="74" t="s">
        <v>123</v>
      </c>
      <c r="O5" s="69"/>
      <c r="P5" s="69"/>
    </row>
    <row r="6" spans="1:16" x14ac:dyDescent="0.25">
      <c r="B6" s="65" t="s">
        <v>124</v>
      </c>
      <c r="C6" s="65" t="s">
        <v>125</v>
      </c>
      <c r="D6" s="30"/>
      <c r="F6" s="75" t="s">
        <v>119</v>
      </c>
      <c r="G6" s="76">
        <v>0</v>
      </c>
      <c r="H6" s="77">
        <v>5</v>
      </c>
      <c r="I6" s="78">
        <v>-2</v>
      </c>
      <c r="J6" s="77">
        <v>1</v>
      </c>
      <c r="K6" s="77">
        <v>0</v>
      </c>
      <c r="L6" s="77">
        <v>0</v>
      </c>
      <c r="M6" s="77">
        <v>10</v>
      </c>
      <c r="N6" s="79" t="s">
        <v>126</v>
      </c>
      <c r="O6" s="69"/>
      <c r="P6" s="69"/>
    </row>
    <row r="7" spans="1:16" x14ac:dyDescent="0.25">
      <c r="B7" s="80" t="s">
        <v>127</v>
      </c>
      <c r="C7" s="81" t="s">
        <v>128</v>
      </c>
      <c r="D7" s="30"/>
      <c r="F7" s="75" t="s">
        <v>120</v>
      </c>
      <c r="G7" s="76">
        <v>0</v>
      </c>
      <c r="H7" s="77">
        <v>1</v>
      </c>
      <c r="I7" s="78">
        <v>4</v>
      </c>
      <c r="J7" s="77">
        <v>0</v>
      </c>
      <c r="K7" s="77">
        <v>1</v>
      </c>
      <c r="L7" s="77">
        <v>0</v>
      </c>
      <c r="M7" s="77">
        <v>16</v>
      </c>
      <c r="N7">
        <f>+M7/I7</f>
        <v>4</v>
      </c>
      <c r="O7" s="69"/>
      <c r="P7" s="69"/>
    </row>
    <row r="8" spans="1:16" x14ac:dyDescent="0.25">
      <c r="A8" t="s">
        <v>129</v>
      </c>
      <c r="B8" s="65" t="s">
        <v>130</v>
      </c>
      <c r="C8" s="82" t="s">
        <v>131</v>
      </c>
      <c r="D8" s="30"/>
      <c r="F8" s="83" t="s">
        <v>121</v>
      </c>
      <c r="G8" s="84">
        <v>0</v>
      </c>
      <c r="H8" s="78">
        <v>-1</v>
      </c>
      <c r="I8" s="78">
        <v>2</v>
      </c>
      <c r="J8" s="78">
        <v>0</v>
      </c>
      <c r="K8" s="78">
        <v>0</v>
      </c>
      <c r="L8" s="78">
        <v>1</v>
      </c>
      <c r="M8" s="78">
        <v>6</v>
      </c>
      <c r="N8" s="85">
        <f>+M8/I8</f>
        <v>3</v>
      </c>
      <c r="O8" s="69"/>
      <c r="P8" s="69"/>
    </row>
    <row r="9" spans="1:16" x14ac:dyDescent="0.25">
      <c r="B9" s="30"/>
      <c r="C9" s="30"/>
      <c r="D9" s="30"/>
      <c r="F9" s="76" t="s">
        <v>132</v>
      </c>
      <c r="G9" s="76" t="s">
        <v>133</v>
      </c>
      <c r="H9" s="86">
        <f t="array" ref="H9">SUM($G6:$G8*H6:H8)-H4</f>
        <v>-2</v>
      </c>
      <c r="I9" s="86">
        <f t="array" ref="I9">SUM($G6:$G8*I6:I8)-I4</f>
        <v>-3</v>
      </c>
      <c r="J9" s="86">
        <f t="array" ref="J9">SUM($G6:$G8*J6:J8)-J4</f>
        <v>0</v>
      </c>
      <c r="K9" s="86">
        <f t="array" ref="K9">SUM($G6:$G8*K6:K8)-K4</f>
        <v>0</v>
      </c>
      <c r="L9" s="86">
        <f t="array" ref="L9">SUM($G6:$G8*L6:L8)-L4</f>
        <v>0</v>
      </c>
      <c r="M9" s="86">
        <f t="array" ref="M9">SUM($G6:$G8*M6:M8)-M4</f>
        <v>0</v>
      </c>
      <c r="O9" s="69"/>
      <c r="P9" s="69"/>
    </row>
    <row r="10" spans="1:16" ht="15.75" x14ac:dyDescent="0.25">
      <c r="A10" s="62" t="s">
        <v>134</v>
      </c>
      <c r="B10" s="30"/>
      <c r="C10" s="30"/>
      <c r="D10" s="30"/>
      <c r="N10" s="87"/>
      <c r="O10" s="69"/>
      <c r="P10" s="69"/>
    </row>
    <row r="11" spans="1:16" x14ac:dyDescent="0.25">
      <c r="B11" s="65" t="s">
        <v>113</v>
      </c>
      <c r="C11" s="65" t="s">
        <v>135</v>
      </c>
      <c r="D11" s="65" t="s">
        <v>136</v>
      </c>
      <c r="F11" s="76"/>
      <c r="G11" s="76"/>
      <c r="H11" s="88">
        <v>2</v>
      </c>
      <c r="I11" s="89">
        <v>3</v>
      </c>
      <c r="J11" s="89">
        <v>0</v>
      </c>
      <c r="K11" s="89">
        <v>0</v>
      </c>
      <c r="L11" s="89">
        <v>0</v>
      </c>
      <c r="M11" s="76"/>
      <c r="O11" s="69"/>
      <c r="P11" s="69"/>
    </row>
    <row r="12" spans="1:16" x14ac:dyDescent="0.25">
      <c r="B12" s="65" t="s">
        <v>115</v>
      </c>
      <c r="C12" s="65" t="s">
        <v>137</v>
      </c>
      <c r="D12" s="65" t="s">
        <v>138</v>
      </c>
      <c r="F12" s="70" t="s">
        <v>117</v>
      </c>
      <c r="G12" s="70" t="s">
        <v>118</v>
      </c>
      <c r="H12" s="90" t="s">
        <v>0</v>
      </c>
      <c r="I12" s="73" t="s">
        <v>1</v>
      </c>
      <c r="J12" s="73" t="s">
        <v>119</v>
      </c>
      <c r="K12" s="73" t="s">
        <v>120</v>
      </c>
      <c r="L12" s="73" t="s">
        <v>121</v>
      </c>
      <c r="M12" s="73" t="s">
        <v>122</v>
      </c>
      <c r="N12" s="74" t="s">
        <v>123</v>
      </c>
      <c r="O12" s="69"/>
      <c r="P12" s="69"/>
    </row>
    <row r="13" spans="1:16" x14ac:dyDescent="0.25">
      <c r="B13" s="65" t="s">
        <v>124</v>
      </c>
      <c r="C13" s="65" t="s">
        <v>139</v>
      </c>
      <c r="D13" s="65" t="s">
        <v>140</v>
      </c>
      <c r="F13" s="91" t="s">
        <v>119</v>
      </c>
      <c r="G13" s="86">
        <v>0</v>
      </c>
      <c r="H13" s="78">
        <f t="shared" ref="H13:M13" si="0">+H15*2+H6</f>
        <v>4</v>
      </c>
      <c r="I13" s="77">
        <f t="shared" si="0"/>
        <v>0</v>
      </c>
      <c r="J13" s="77">
        <f t="shared" si="0"/>
        <v>1</v>
      </c>
      <c r="K13" s="77">
        <f t="shared" si="0"/>
        <v>0</v>
      </c>
      <c r="L13" s="77">
        <f t="shared" si="0"/>
        <v>1</v>
      </c>
      <c r="M13" s="77">
        <f t="shared" si="0"/>
        <v>16</v>
      </c>
      <c r="N13" s="92">
        <f>+M13/H13</f>
        <v>4</v>
      </c>
      <c r="O13" s="69"/>
      <c r="P13" s="69"/>
    </row>
    <row r="14" spans="1:16" x14ac:dyDescent="0.25">
      <c r="C14" s="80" t="s">
        <v>141</v>
      </c>
      <c r="D14" s="81" t="s">
        <v>142</v>
      </c>
      <c r="F14" s="83" t="s">
        <v>120</v>
      </c>
      <c r="G14" s="84">
        <v>0</v>
      </c>
      <c r="H14" s="78">
        <f t="shared" ref="H14:M14" si="1">+H15*-4+H7</f>
        <v>3</v>
      </c>
      <c r="I14" s="78">
        <f t="shared" si="1"/>
        <v>0</v>
      </c>
      <c r="J14" s="78">
        <f t="shared" si="1"/>
        <v>0</v>
      </c>
      <c r="K14" s="78">
        <f t="shared" si="1"/>
        <v>1</v>
      </c>
      <c r="L14" s="78">
        <f t="shared" si="1"/>
        <v>-2</v>
      </c>
      <c r="M14" s="78">
        <f t="shared" si="1"/>
        <v>4</v>
      </c>
      <c r="N14" s="92">
        <f>+M14/H14</f>
        <v>1.3333333333333333</v>
      </c>
      <c r="O14" s="69"/>
      <c r="P14" s="69"/>
    </row>
    <row r="15" spans="1:16" x14ac:dyDescent="0.25">
      <c r="A15" t="s">
        <v>129</v>
      </c>
      <c r="B15" s="65" t="s">
        <v>130</v>
      </c>
      <c r="C15" s="82" t="s">
        <v>143</v>
      </c>
      <c r="D15" s="82" t="s">
        <v>131</v>
      </c>
      <c r="F15" s="91" t="s">
        <v>1</v>
      </c>
      <c r="G15" s="86">
        <v>3</v>
      </c>
      <c r="H15" s="78">
        <f t="shared" ref="H15:M15" si="2">+H8/2</f>
        <v>-0.5</v>
      </c>
      <c r="I15" s="77">
        <f t="shared" si="2"/>
        <v>1</v>
      </c>
      <c r="J15" s="77">
        <f t="shared" si="2"/>
        <v>0</v>
      </c>
      <c r="K15" s="77">
        <f t="shared" si="2"/>
        <v>0</v>
      </c>
      <c r="L15" s="77">
        <f t="shared" si="2"/>
        <v>0.5</v>
      </c>
      <c r="M15" s="77">
        <f t="shared" si="2"/>
        <v>3</v>
      </c>
      <c r="N15" s="79" t="s">
        <v>126</v>
      </c>
      <c r="O15" s="69"/>
      <c r="P15" s="69"/>
    </row>
    <row r="16" spans="1:16" x14ac:dyDescent="0.25">
      <c r="B16" s="30"/>
      <c r="C16" s="30"/>
      <c r="D16" s="30"/>
      <c r="F16" s="76" t="s">
        <v>132</v>
      </c>
      <c r="G16" s="76" t="s">
        <v>133</v>
      </c>
      <c r="H16" s="78">
        <f t="array" ref="H16">SUM($G13:$G15*H13:H15)-H11</f>
        <v>-3.5</v>
      </c>
      <c r="I16" s="78">
        <f t="array" ref="I16">SUM($G13:$G15*I13:I15)-I11</f>
        <v>0</v>
      </c>
      <c r="J16" s="78">
        <f t="array" ref="J16">SUM($G13:$G15*J13:J15)-J11</f>
        <v>0</v>
      </c>
      <c r="K16" s="78">
        <f t="array" ref="K16">SUM($G13:$G15*K13:K15)-K11</f>
        <v>0</v>
      </c>
      <c r="L16" s="78">
        <f t="array" ref="L16">SUM($G13:$G15*L13:L15)-L11</f>
        <v>1.5</v>
      </c>
      <c r="M16" s="78">
        <f t="array" ref="M16">SUM($G13:$G15*M13:M15)-M11</f>
        <v>9</v>
      </c>
      <c r="O16" s="69"/>
      <c r="P16" s="69"/>
    </row>
    <row r="17" spans="1:16" ht="15.75" x14ac:dyDescent="0.25">
      <c r="A17" s="62"/>
      <c r="B17" s="30"/>
      <c r="C17" s="30"/>
      <c r="D17" s="30"/>
      <c r="O17" s="69"/>
      <c r="P17" s="69"/>
    </row>
    <row r="18" spans="1:16" x14ac:dyDescent="0.25">
      <c r="B18" s="65"/>
      <c r="C18" s="82"/>
      <c r="D18" s="82"/>
      <c r="F18" s="76"/>
      <c r="G18" s="76"/>
      <c r="H18" s="88">
        <v>2</v>
      </c>
      <c r="I18" s="89">
        <v>3</v>
      </c>
      <c r="J18" s="89">
        <v>0</v>
      </c>
      <c r="K18" s="89">
        <v>0</v>
      </c>
      <c r="L18" s="89">
        <v>0</v>
      </c>
      <c r="M18" s="76"/>
      <c r="O18" s="69"/>
      <c r="P18" s="69"/>
    </row>
    <row r="19" spans="1:16" x14ac:dyDescent="0.25">
      <c r="B19" s="65"/>
      <c r="C19" s="82"/>
      <c r="D19" s="82"/>
      <c r="F19" s="93" t="s">
        <v>117</v>
      </c>
      <c r="G19" s="93" t="s">
        <v>118</v>
      </c>
      <c r="H19" s="94" t="s">
        <v>0</v>
      </c>
      <c r="I19" s="95" t="s">
        <v>1</v>
      </c>
      <c r="J19" s="95" t="s">
        <v>119</v>
      </c>
      <c r="K19" s="95" t="s">
        <v>120</v>
      </c>
      <c r="L19" s="72" t="s">
        <v>121</v>
      </c>
      <c r="M19" s="95" t="s">
        <v>122</v>
      </c>
      <c r="N19" s="74" t="s">
        <v>123</v>
      </c>
      <c r="O19" s="69"/>
      <c r="P19" s="69"/>
    </row>
    <row r="20" spans="1:16" x14ac:dyDescent="0.25">
      <c r="B20" s="65"/>
      <c r="C20" s="82"/>
      <c r="D20" s="82"/>
      <c r="F20" s="83" t="s">
        <v>119</v>
      </c>
      <c r="G20" s="84">
        <v>0</v>
      </c>
      <c r="H20" s="78">
        <f t="shared" ref="H20:M20" si="3">+H21*-4+H13</f>
        <v>0</v>
      </c>
      <c r="I20" s="78">
        <f t="shared" si="3"/>
        <v>0</v>
      </c>
      <c r="J20" s="78">
        <f t="shared" si="3"/>
        <v>1</v>
      </c>
      <c r="K20" s="78">
        <f t="shared" si="3"/>
        <v>-1.3333333333333333</v>
      </c>
      <c r="L20" s="78">
        <f t="shared" si="3"/>
        <v>3.6666666666666665</v>
      </c>
      <c r="M20" s="78">
        <f t="shared" si="3"/>
        <v>10.666666666666668</v>
      </c>
      <c r="N20" s="92">
        <f>+M20/L20</f>
        <v>2.9090909090909096</v>
      </c>
      <c r="O20" s="69"/>
      <c r="P20" s="69"/>
    </row>
    <row r="21" spans="1:16" x14ac:dyDescent="0.25">
      <c r="B21" s="80"/>
      <c r="C21" s="30"/>
      <c r="D21" s="81"/>
      <c r="F21" s="91" t="s">
        <v>0</v>
      </c>
      <c r="G21" s="86">
        <v>2</v>
      </c>
      <c r="H21" s="77">
        <f t="shared" ref="H21:M21" si="4">+H14/3</f>
        <v>1</v>
      </c>
      <c r="I21" s="77">
        <f t="shared" si="4"/>
        <v>0</v>
      </c>
      <c r="J21" s="77">
        <f t="shared" si="4"/>
        <v>0</v>
      </c>
      <c r="K21" s="77">
        <f t="shared" si="4"/>
        <v>0.33333333333333331</v>
      </c>
      <c r="L21" s="78">
        <f t="shared" si="4"/>
        <v>-0.66666666666666663</v>
      </c>
      <c r="M21" s="77">
        <f t="shared" si="4"/>
        <v>1.3333333333333333</v>
      </c>
      <c r="N21" s="79" t="s">
        <v>126</v>
      </c>
      <c r="O21" s="69"/>
      <c r="P21" s="69"/>
    </row>
    <row r="22" spans="1:16" x14ac:dyDescent="0.25">
      <c r="B22" s="65"/>
      <c r="C22" s="82"/>
      <c r="D22" s="82"/>
      <c r="F22" s="91" t="s">
        <v>1</v>
      </c>
      <c r="G22" s="86">
        <v>3</v>
      </c>
      <c r="H22" s="77">
        <f t="shared" ref="H22:M22" si="5">+H21*0.5+H15</f>
        <v>0</v>
      </c>
      <c r="I22" s="77">
        <f t="shared" si="5"/>
        <v>1</v>
      </c>
      <c r="J22" s="77">
        <f t="shared" si="5"/>
        <v>0</v>
      </c>
      <c r="K22" s="77">
        <f t="shared" si="5"/>
        <v>0.16666666666666666</v>
      </c>
      <c r="L22" s="78">
        <f t="shared" si="5"/>
        <v>0.16666666666666669</v>
      </c>
      <c r="M22" s="77">
        <f t="shared" si="5"/>
        <v>3.6666666666666665</v>
      </c>
      <c r="N22" s="92">
        <f>+M22/L22</f>
        <v>21.999999999999996</v>
      </c>
      <c r="O22" s="69"/>
      <c r="P22" s="69"/>
    </row>
    <row r="23" spans="1:16" x14ac:dyDescent="0.25">
      <c r="F23" s="86" t="s">
        <v>132</v>
      </c>
      <c r="G23" s="86" t="s">
        <v>133</v>
      </c>
      <c r="H23" s="77">
        <f t="array" ref="H23">SUM($G20:$G22*H20:H22)-H18</f>
        <v>0</v>
      </c>
      <c r="I23" s="77">
        <f t="array" ref="I23">SUM($G20:$G22*I20:I22)-I18</f>
        <v>0</v>
      </c>
      <c r="J23" s="77">
        <f t="array" ref="J23">SUM($G20:$G22*J20:J22)-J18</f>
        <v>0</v>
      </c>
      <c r="K23" s="77">
        <f t="array" ref="K23">SUM($G20:$G22*K20:K22)-K18</f>
        <v>1.1666666666666665</v>
      </c>
      <c r="L23" s="78">
        <f t="array" ref="L23">SUM($G20:$G22*L20:L22)-L18</f>
        <v>-0.83333333333333326</v>
      </c>
      <c r="M23" s="77">
        <f t="array" ref="M23">SUM($G20:$G22*M20:M22)-M18</f>
        <v>13.666666666666666</v>
      </c>
      <c r="O23" s="69"/>
      <c r="P23" s="69"/>
    </row>
    <row r="24" spans="1:16" x14ac:dyDescent="0.25">
      <c r="O24" s="69"/>
      <c r="P24" s="69"/>
    </row>
    <row r="25" spans="1:16" x14ac:dyDescent="0.25">
      <c r="F25" s="86"/>
      <c r="G25" s="86"/>
      <c r="H25" s="96">
        <v>2</v>
      </c>
      <c r="I25" s="97">
        <v>3</v>
      </c>
      <c r="J25" s="97">
        <v>0</v>
      </c>
      <c r="K25" s="97">
        <v>0</v>
      </c>
      <c r="L25" s="97">
        <v>0</v>
      </c>
      <c r="M25" s="86"/>
      <c r="N25" s="98"/>
      <c r="O25" s="69"/>
      <c r="P25" s="69"/>
    </row>
    <row r="26" spans="1:16" x14ac:dyDescent="0.25">
      <c r="F26" s="93" t="s">
        <v>117</v>
      </c>
      <c r="G26" s="93" t="s">
        <v>118</v>
      </c>
      <c r="H26" s="94" t="s">
        <v>0</v>
      </c>
      <c r="I26" s="95" t="s">
        <v>1</v>
      </c>
      <c r="J26" s="95" t="s">
        <v>119</v>
      </c>
      <c r="K26" s="95" t="s">
        <v>120</v>
      </c>
      <c r="L26" s="95" t="s">
        <v>121</v>
      </c>
      <c r="M26" s="95" t="s">
        <v>122</v>
      </c>
      <c r="N26" s="74" t="s">
        <v>123</v>
      </c>
      <c r="O26" s="69"/>
      <c r="P26" s="69"/>
    </row>
    <row r="27" spans="1:16" x14ac:dyDescent="0.25">
      <c r="F27" s="99" t="s">
        <v>121</v>
      </c>
      <c r="G27" s="86">
        <v>0</v>
      </c>
      <c r="H27" s="77">
        <f t="shared" ref="H27:M27" si="6">+H20/$L$20</f>
        <v>0</v>
      </c>
      <c r="I27" s="77">
        <f t="shared" si="6"/>
        <v>0</v>
      </c>
      <c r="J27" s="77">
        <f t="shared" si="6"/>
        <v>0.27272727272727276</v>
      </c>
      <c r="K27" s="77">
        <f t="shared" si="6"/>
        <v>-0.36363636363636365</v>
      </c>
      <c r="L27" s="77">
        <f>+L20/$L$20</f>
        <v>1</v>
      </c>
      <c r="M27" s="100">
        <f t="shared" si="6"/>
        <v>2.9090909090909096</v>
      </c>
      <c r="N27" s="92"/>
      <c r="O27" s="69"/>
      <c r="P27" s="69"/>
    </row>
    <row r="28" spans="1:16" x14ac:dyDescent="0.25">
      <c r="F28" s="99" t="s">
        <v>0</v>
      </c>
      <c r="G28" s="86">
        <v>2</v>
      </c>
      <c r="H28" s="77">
        <f t="shared" ref="H28:M28" si="7">+H27*-$L$21+H21</f>
        <v>1</v>
      </c>
      <c r="I28" s="77">
        <f t="shared" si="7"/>
        <v>0</v>
      </c>
      <c r="J28" s="77">
        <f t="shared" si="7"/>
        <v>0.18181818181818182</v>
      </c>
      <c r="K28" s="77">
        <f t="shared" si="7"/>
        <v>9.0909090909090884E-2</v>
      </c>
      <c r="L28" s="77">
        <f t="shared" si="7"/>
        <v>0</v>
      </c>
      <c r="M28" s="100">
        <f t="shared" si="7"/>
        <v>3.2727272727272729</v>
      </c>
      <c r="N28" s="101"/>
      <c r="O28" s="69"/>
      <c r="P28" s="69"/>
    </row>
    <row r="29" spans="1:16" x14ac:dyDescent="0.25">
      <c r="F29" s="99" t="s">
        <v>1</v>
      </c>
      <c r="G29" s="86">
        <v>3</v>
      </c>
      <c r="H29" s="77">
        <f t="shared" ref="H29:M29" si="8">+H27*-$L$22+H22</f>
        <v>0</v>
      </c>
      <c r="I29" s="77">
        <f t="shared" si="8"/>
        <v>1</v>
      </c>
      <c r="J29" s="77">
        <f t="shared" si="8"/>
        <v>-4.5454545454545463E-2</v>
      </c>
      <c r="K29" s="77">
        <f t="shared" si="8"/>
        <v>0.22727272727272727</v>
      </c>
      <c r="L29" s="77">
        <f t="shared" si="8"/>
        <v>0</v>
      </c>
      <c r="M29" s="100">
        <f t="shared" si="8"/>
        <v>3.1818181818181817</v>
      </c>
      <c r="N29" s="92"/>
      <c r="O29" s="69"/>
      <c r="P29" s="69"/>
    </row>
    <row r="30" spans="1:16" x14ac:dyDescent="0.25">
      <c r="F30" s="102" t="s">
        <v>132</v>
      </c>
      <c r="G30" s="86" t="s">
        <v>133</v>
      </c>
      <c r="H30" s="77">
        <f t="array" ref="H30">SUM($G$27:$G$29*H27:H29)-H25</f>
        <v>0</v>
      </c>
      <c r="I30" s="77">
        <f t="array" ref="I30">SUM($G$27:$G$29*I27:I29)-I25</f>
        <v>0</v>
      </c>
      <c r="J30" s="77">
        <f t="array" ref="J30">SUM($G$27:$G$29*J27:J29)-J25</f>
        <v>0.22727272727272727</v>
      </c>
      <c r="K30" s="77">
        <f t="array" ref="K30">SUM($G$27:$G$29*K27:K29)-K25</f>
        <v>0.86363636363636354</v>
      </c>
      <c r="L30" s="77">
        <f t="array" ref="L30">SUM($G$27:$G$29*L27:L29)-L25</f>
        <v>0</v>
      </c>
      <c r="M30" s="100">
        <f t="array" ref="M30">SUM($G$27:$G$29*M27:M29)-M25</f>
        <v>16.09090909090909</v>
      </c>
      <c r="N30" s="98"/>
      <c r="O30" s="69"/>
      <c r="P30" s="69"/>
    </row>
    <row r="31" spans="1:16" x14ac:dyDescent="0.25">
      <c r="F31" s="98"/>
      <c r="G31" s="98"/>
      <c r="H31" s="98"/>
      <c r="I31" s="98"/>
      <c r="J31" s="98"/>
      <c r="K31" s="98"/>
      <c r="L31" s="98"/>
      <c r="M31" s="98"/>
      <c r="N31" s="98"/>
      <c r="O31" s="69"/>
      <c r="P31" s="69"/>
    </row>
    <row r="33" spans="5:12" x14ac:dyDescent="0.25">
      <c r="G33" s="79" t="s">
        <v>0</v>
      </c>
      <c r="H33" s="79" t="s">
        <v>1</v>
      </c>
    </row>
    <row r="34" spans="5:12" x14ac:dyDescent="0.25">
      <c r="E34" s="103"/>
      <c r="F34" s="103" t="s">
        <v>144</v>
      </c>
      <c r="G34" s="76">
        <v>2</v>
      </c>
      <c r="H34" s="76">
        <v>3</v>
      </c>
      <c r="J34" s="103" t="s">
        <v>145</v>
      </c>
    </row>
    <row r="35" spans="5:12" x14ac:dyDescent="0.25">
      <c r="E35" s="103" t="s">
        <v>146</v>
      </c>
      <c r="F35" s="103" t="s">
        <v>108</v>
      </c>
      <c r="G35" s="100">
        <v>3.2727272727272729</v>
      </c>
      <c r="H35" s="100">
        <v>3.1818181818181817</v>
      </c>
      <c r="J35" s="100">
        <f t="array" ref="J35">SUM(G34:H34*G35:H35)</f>
        <v>16.09090909090909</v>
      </c>
    </row>
    <row r="36" spans="5:12" x14ac:dyDescent="0.25">
      <c r="I36" s="104" t="s">
        <v>147</v>
      </c>
      <c r="J36" s="104"/>
      <c r="K36" s="104" t="s">
        <v>148</v>
      </c>
      <c r="L36" s="79" t="s">
        <v>149</v>
      </c>
    </row>
    <row r="37" spans="5:12" x14ac:dyDescent="0.25">
      <c r="F37" s="103" t="s">
        <v>150</v>
      </c>
      <c r="G37" s="76">
        <v>5</v>
      </c>
      <c r="H37" s="76">
        <v>-2</v>
      </c>
      <c r="I37" s="76">
        <f t="array" ref="I37">SUM($G$35:$H$35*G37:H37)</f>
        <v>10</v>
      </c>
      <c r="J37" s="75" t="s">
        <v>151</v>
      </c>
      <c r="K37" s="76">
        <v>10</v>
      </c>
      <c r="L37" s="105">
        <f>+K37-I37</f>
        <v>0</v>
      </c>
    </row>
    <row r="38" spans="5:12" x14ac:dyDescent="0.25">
      <c r="G38" s="76">
        <v>1</v>
      </c>
      <c r="H38" s="76">
        <v>4</v>
      </c>
      <c r="I38" s="76">
        <f t="array" ref="I38">SUM($G$35:$H$35*G38:H38)</f>
        <v>16</v>
      </c>
      <c r="J38" s="75" t="s">
        <v>151</v>
      </c>
      <c r="K38" s="76">
        <v>16</v>
      </c>
      <c r="L38" s="105">
        <f>+K38-I38</f>
        <v>0</v>
      </c>
    </row>
    <row r="39" spans="5:12" x14ac:dyDescent="0.25">
      <c r="G39" s="76">
        <v>-1</v>
      </c>
      <c r="H39" s="76">
        <v>2</v>
      </c>
      <c r="I39" s="76">
        <f t="array" ref="I39">SUM($G$35:$H$35*G39:H39)</f>
        <v>3.0909090909090904</v>
      </c>
      <c r="J39" s="75" t="s">
        <v>151</v>
      </c>
      <c r="K39" s="76">
        <v>6</v>
      </c>
      <c r="L39" s="106">
        <f>+K39-I39</f>
        <v>2.9090909090909096</v>
      </c>
    </row>
  </sheetData>
  <mergeCells count="1"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workbookViewId="0">
      <selection sqref="A1:N1"/>
    </sheetView>
  </sheetViews>
  <sheetFormatPr defaultRowHeight="15" x14ac:dyDescent="0.25"/>
  <cols>
    <col min="1" max="1" width="16.28515625" customWidth="1"/>
    <col min="2" max="2" width="16.140625" customWidth="1"/>
    <col min="3" max="3" width="27.28515625" bestFit="1" customWidth="1"/>
    <col min="4" max="4" width="10.28515625" customWidth="1"/>
    <col min="14" max="14" width="11.140625" customWidth="1"/>
    <col min="18" max="18" width="9.28515625" bestFit="1" customWidth="1"/>
    <col min="19" max="19" width="10.85546875" bestFit="1" customWidth="1"/>
    <col min="21" max="21" width="9.28515625" bestFit="1" customWidth="1"/>
    <col min="22" max="22" width="10.85546875" bestFit="1" customWidth="1"/>
    <col min="24" max="24" width="9.28515625" bestFit="1" customWidth="1"/>
    <col min="26" max="26" width="9.28515625" bestFit="1" customWidth="1"/>
    <col min="28" max="28" width="10.85546875" bestFit="1" customWidth="1"/>
    <col min="257" max="257" width="16.28515625" customWidth="1"/>
    <col min="258" max="258" width="16.140625" customWidth="1"/>
    <col min="259" max="259" width="27.28515625" bestFit="1" customWidth="1"/>
    <col min="260" max="260" width="10.28515625" customWidth="1"/>
    <col min="270" max="270" width="11.140625" customWidth="1"/>
    <col min="513" max="513" width="16.28515625" customWidth="1"/>
    <col min="514" max="514" width="16.140625" customWidth="1"/>
    <col min="515" max="515" width="27.28515625" bestFit="1" customWidth="1"/>
    <col min="516" max="516" width="10.28515625" customWidth="1"/>
    <col min="526" max="526" width="11.140625" customWidth="1"/>
    <col min="769" max="769" width="16.28515625" customWidth="1"/>
    <col min="770" max="770" width="16.140625" customWidth="1"/>
    <col min="771" max="771" width="27.28515625" bestFit="1" customWidth="1"/>
    <col min="772" max="772" width="10.28515625" customWidth="1"/>
    <col min="782" max="782" width="11.140625" customWidth="1"/>
    <col min="1025" max="1025" width="16.28515625" customWidth="1"/>
    <col min="1026" max="1026" width="16.140625" customWidth="1"/>
    <col min="1027" max="1027" width="27.28515625" bestFit="1" customWidth="1"/>
    <col min="1028" max="1028" width="10.28515625" customWidth="1"/>
    <col min="1038" max="1038" width="11.140625" customWidth="1"/>
    <col min="1281" max="1281" width="16.28515625" customWidth="1"/>
    <col min="1282" max="1282" width="16.140625" customWidth="1"/>
    <col min="1283" max="1283" width="27.28515625" bestFit="1" customWidth="1"/>
    <col min="1284" max="1284" width="10.28515625" customWidth="1"/>
    <col min="1294" max="1294" width="11.140625" customWidth="1"/>
    <col min="1537" max="1537" width="16.28515625" customWidth="1"/>
    <col min="1538" max="1538" width="16.140625" customWidth="1"/>
    <col min="1539" max="1539" width="27.28515625" bestFit="1" customWidth="1"/>
    <col min="1540" max="1540" width="10.28515625" customWidth="1"/>
    <col min="1550" max="1550" width="11.140625" customWidth="1"/>
    <col min="1793" max="1793" width="16.28515625" customWidth="1"/>
    <col min="1794" max="1794" width="16.140625" customWidth="1"/>
    <col min="1795" max="1795" width="27.28515625" bestFit="1" customWidth="1"/>
    <col min="1796" max="1796" width="10.28515625" customWidth="1"/>
    <col min="1806" max="1806" width="11.140625" customWidth="1"/>
    <col min="2049" max="2049" width="16.28515625" customWidth="1"/>
    <col min="2050" max="2050" width="16.140625" customWidth="1"/>
    <col min="2051" max="2051" width="27.28515625" bestFit="1" customWidth="1"/>
    <col min="2052" max="2052" width="10.28515625" customWidth="1"/>
    <col min="2062" max="2062" width="11.140625" customWidth="1"/>
    <col min="2305" max="2305" width="16.28515625" customWidth="1"/>
    <col min="2306" max="2306" width="16.140625" customWidth="1"/>
    <col min="2307" max="2307" width="27.28515625" bestFit="1" customWidth="1"/>
    <col min="2308" max="2308" width="10.28515625" customWidth="1"/>
    <col min="2318" max="2318" width="11.140625" customWidth="1"/>
    <col min="2561" max="2561" width="16.28515625" customWidth="1"/>
    <col min="2562" max="2562" width="16.140625" customWidth="1"/>
    <col min="2563" max="2563" width="27.28515625" bestFit="1" customWidth="1"/>
    <col min="2564" max="2564" width="10.28515625" customWidth="1"/>
    <col min="2574" max="2574" width="11.140625" customWidth="1"/>
    <col min="2817" max="2817" width="16.28515625" customWidth="1"/>
    <col min="2818" max="2818" width="16.140625" customWidth="1"/>
    <col min="2819" max="2819" width="27.28515625" bestFit="1" customWidth="1"/>
    <col min="2820" max="2820" width="10.28515625" customWidth="1"/>
    <col min="2830" max="2830" width="11.140625" customWidth="1"/>
    <col min="3073" max="3073" width="16.28515625" customWidth="1"/>
    <col min="3074" max="3074" width="16.140625" customWidth="1"/>
    <col min="3075" max="3075" width="27.28515625" bestFit="1" customWidth="1"/>
    <col min="3076" max="3076" width="10.28515625" customWidth="1"/>
    <col min="3086" max="3086" width="11.140625" customWidth="1"/>
    <col min="3329" max="3329" width="16.28515625" customWidth="1"/>
    <col min="3330" max="3330" width="16.140625" customWidth="1"/>
    <col min="3331" max="3331" width="27.28515625" bestFit="1" customWidth="1"/>
    <col min="3332" max="3332" width="10.28515625" customWidth="1"/>
    <col min="3342" max="3342" width="11.140625" customWidth="1"/>
    <col min="3585" max="3585" width="16.28515625" customWidth="1"/>
    <col min="3586" max="3586" width="16.140625" customWidth="1"/>
    <col min="3587" max="3587" width="27.28515625" bestFit="1" customWidth="1"/>
    <col min="3588" max="3588" width="10.28515625" customWidth="1"/>
    <col min="3598" max="3598" width="11.140625" customWidth="1"/>
    <col min="3841" max="3841" width="16.28515625" customWidth="1"/>
    <col min="3842" max="3842" width="16.140625" customWidth="1"/>
    <col min="3843" max="3843" width="27.28515625" bestFit="1" customWidth="1"/>
    <col min="3844" max="3844" width="10.28515625" customWidth="1"/>
    <col min="3854" max="3854" width="11.140625" customWidth="1"/>
    <col min="4097" max="4097" width="16.28515625" customWidth="1"/>
    <col min="4098" max="4098" width="16.140625" customWidth="1"/>
    <col min="4099" max="4099" width="27.28515625" bestFit="1" customWidth="1"/>
    <col min="4100" max="4100" width="10.28515625" customWidth="1"/>
    <col min="4110" max="4110" width="11.140625" customWidth="1"/>
    <col min="4353" max="4353" width="16.28515625" customWidth="1"/>
    <col min="4354" max="4354" width="16.140625" customWidth="1"/>
    <col min="4355" max="4355" width="27.28515625" bestFit="1" customWidth="1"/>
    <col min="4356" max="4356" width="10.28515625" customWidth="1"/>
    <col min="4366" max="4366" width="11.140625" customWidth="1"/>
    <col min="4609" max="4609" width="16.28515625" customWidth="1"/>
    <col min="4610" max="4610" width="16.140625" customWidth="1"/>
    <col min="4611" max="4611" width="27.28515625" bestFit="1" customWidth="1"/>
    <col min="4612" max="4612" width="10.28515625" customWidth="1"/>
    <col min="4622" max="4622" width="11.140625" customWidth="1"/>
    <col min="4865" max="4865" width="16.28515625" customWidth="1"/>
    <col min="4866" max="4866" width="16.140625" customWidth="1"/>
    <col min="4867" max="4867" width="27.28515625" bestFit="1" customWidth="1"/>
    <col min="4868" max="4868" width="10.28515625" customWidth="1"/>
    <col min="4878" max="4878" width="11.140625" customWidth="1"/>
    <col min="5121" max="5121" width="16.28515625" customWidth="1"/>
    <col min="5122" max="5122" width="16.140625" customWidth="1"/>
    <col min="5123" max="5123" width="27.28515625" bestFit="1" customWidth="1"/>
    <col min="5124" max="5124" width="10.28515625" customWidth="1"/>
    <col min="5134" max="5134" width="11.140625" customWidth="1"/>
    <col min="5377" max="5377" width="16.28515625" customWidth="1"/>
    <col min="5378" max="5378" width="16.140625" customWidth="1"/>
    <col min="5379" max="5379" width="27.28515625" bestFit="1" customWidth="1"/>
    <col min="5380" max="5380" width="10.28515625" customWidth="1"/>
    <col min="5390" max="5390" width="11.140625" customWidth="1"/>
    <col min="5633" max="5633" width="16.28515625" customWidth="1"/>
    <col min="5634" max="5634" width="16.140625" customWidth="1"/>
    <col min="5635" max="5635" width="27.28515625" bestFit="1" customWidth="1"/>
    <col min="5636" max="5636" width="10.28515625" customWidth="1"/>
    <col min="5646" max="5646" width="11.140625" customWidth="1"/>
    <col min="5889" max="5889" width="16.28515625" customWidth="1"/>
    <col min="5890" max="5890" width="16.140625" customWidth="1"/>
    <col min="5891" max="5891" width="27.28515625" bestFit="1" customWidth="1"/>
    <col min="5892" max="5892" width="10.28515625" customWidth="1"/>
    <col min="5902" max="5902" width="11.140625" customWidth="1"/>
    <col min="6145" max="6145" width="16.28515625" customWidth="1"/>
    <col min="6146" max="6146" width="16.140625" customWidth="1"/>
    <col min="6147" max="6147" width="27.28515625" bestFit="1" customWidth="1"/>
    <col min="6148" max="6148" width="10.28515625" customWidth="1"/>
    <col min="6158" max="6158" width="11.140625" customWidth="1"/>
    <col min="6401" max="6401" width="16.28515625" customWidth="1"/>
    <col min="6402" max="6402" width="16.140625" customWidth="1"/>
    <col min="6403" max="6403" width="27.28515625" bestFit="1" customWidth="1"/>
    <col min="6404" max="6404" width="10.28515625" customWidth="1"/>
    <col min="6414" max="6414" width="11.140625" customWidth="1"/>
    <col min="6657" max="6657" width="16.28515625" customWidth="1"/>
    <col min="6658" max="6658" width="16.140625" customWidth="1"/>
    <col min="6659" max="6659" width="27.28515625" bestFit="1" customWidth="1"/>
    <col min="6660" max="6660" width="10.28515625" customWidth="1"/>
    <col min="6670" max="6670" width="11.140625" customWidth="1"/>
    <col min="6913" max="6913" width="16.28515625" customWidth="1"/>
    <col min="6914" max="6914" width="16.140625" customWidth="1"/>
    <col min="6915" max="6915" width="27.28515625" bestFit="1" customWidth="1"/>
    <col min="6916" max="6916" width="10.28515625" customWidth="1"/>
    <col min="6926" max="6926" width="11.140625" customWidth="1"/>
    <col min="7169" max="7169" width="16.28515625" customWidth="1"/>
    <col min="7170" max="7170" width="16.140625" customWidth="1"/>
    <col min="7171" max="7171" width="27.28515625" bestFit="1" customWidth="1"/>
    <col min="7172" max="7172" width="10.28515625" customWidth="1"/>
    <col min="7182" max="7182" width="11.140625" customWidth="1"/>
    <col min="7425" max="7425" width="16.28515625" customWidth="1"/>
    <col min="7426" max="7426" width="16.140625" customWidth="1"/>
    <col min="7427" max="7427" width="27.28515625" bestFit="1" customWidth="1"/>
    <col min="7428" max="7428" width="10.28515625" customWidth="1"/>
    <col min="7438" max="7438" width="11.140625" customWidth="1"/>
    <col min="7681" max="7681" width="16.28515625" customWidth="1"/>
    <col min="7682" max="7682" width="16.140625" customWidth="1"/>
    <col min="7683" max="7683" width="27.28515625" bestFit="1" customWidth="1"/>
    <col min="7684" max="7684" width="10.28515625" customWidth="1"/>
    <col min="7694" max="7694" width="11.140625" customWidth="1"/>
    <col min="7937" max="7937" width="16.28515625" customWidth="1"/>
    <col min="7938" max="7938" width="16.140625" customWidth="1"/>
    <col min="7939" max="7939" width="27.28515625" bestFit="1" customWidth="1"/>
    <col min="7940" max="7940" width="10.28515625" customWidth="1"/>
    <col min="7950" max="7950" width="11.140625" customWidth="1"/>
    <col min="8193" max="8193" width="16.28515625" customWidth="1"/>
    <col min="8194" max="8194" width="16.140625" customWidth="1"/>
    <col min="8195" max="8195" width="27.28515625" bestFit="1" customWidth="1"/>
    <col min="8196" max="8196" width="10.28515625" customWidth="1"/>
    <col min="8206" max="8206" width="11.140625" customWidth="1"/>
    <col min="8449" max="8449" width="16.28515625" customWidth="1"/>
    <col min="8450" max="8450" width="16.140625" customWidth="1"/>
    <col min="8451" max="8451" width="27.28515625" bestFit="1" customWidth="1"/>
    <col min="8452" max="8452" width="10.28515625" customWidth="1"/>
    <col min="8462" max="8462" width="11.140625" customWidth="1"/>
    <col min="8705" max="8705" width="16.28515625" customWidth="1"/>
    <col min="8706" max="8706" width="16.140625" customWidth="1"/>
    <col min="8707" max="8707" width="27.28515625" bestFit="1" customWidth="1"/>
    <col min="8708" max="8708" width="10.28515625" customWidth="1"/>
    <col min="8718" max="8718" width="11.140625" customWidth="1"/>
    <col min="8961" max="8961" width="16.28515625" customWidth="1"/>
    <col min="8962" max="8962" width="16.140625" customWidth="1"/>
    <col min="8963" max="8963" width="27.28515625" bestFit="1" customWidth="1"/>
    <col min="8964" max="8964" width="10.28515625" customWidth="1"/>
    <col min="8974" max="8974" width="11.140625" customWidth="1"/>
    <col min="9217" max="9217" width="16.28515625" customWidth="1"/>
    <col min="9218" max="9218" width="16.140625" customWidth="1"/>
    <col min="9219" max="9219" width="27.28515625" bestFit="1" customWidth="1"/>
    <col min="9220" max="9220" width="10.28515625" customWidth="1"/>
    <col min="9230" max="9230" width="11.140625" customWidth="1"/>
    <col min="9473" max="9473" width="16.28515625" customWidth="1"/>
    <col min="9474" max="9474" width="16.140625" customWidth="1"/>
    <col min="9475" max="9475" width="27.28515625" bestFit="1" customWidth="1"/>
    <col min="9476" max="9476" width="10.28515625" customWidth="1"/>
    <col min="9486" max="9486" width="11.140625" customWidth="1"/>
    <col min="9729" max="9729" width="16.28515625" customWidth="1"/>
    <col min="9730" max="9730" width="16.140625" customWidth="1"/>
    <col min="9731" max="9731" width="27.28515625" bestFit="1" customWidth="1"/>
    <col min="9732" max="9732" width="10.28515625" customWidth="1"/>
    <col min="9742" max="9742" width="11.140625" customWidth="1"/>
    <col min="9985" max="9985" width="16.28515625" customWidth="1"/>
    <col min="9986" max="9986" width="16.140625" customWidth="1"/>
    <col min="9987" max="9987" width="27.28515625" bestFit="1" customWidth="1"/>
    <col min="9988" max="9988" width="10.28515625" customWidth="1"/>
    <col min="9998" max="9998" width="11.140625" customWidth="1"/>
    <col min="10241" max="10241" width="16.28515625" customWidth="1"/>
    <col min="10242" max="10242" width="16.140625" customWidth="1"/>
    <col min="10243" max="10243" width="27.28515625" bestFit="1" customWidth="1"/>
    <col min="10244" max="10244" width="10.28515625" customWidth="1"/>
    <col min="10254" max="10254" width="11.140625" customWidth="1"/>
    <col min="10497" max="10497" width="16.28515625" customWidth="1"/>
    <col min="10498" max="10498" width="16.140625" customWidth="1"/>
    <col min="10499" max="10499" width="27.28515625" bestFit="1" customWidth="1"/>
    <col min="10500" max="10500" width="10.28515625" customWidth="1"/>
    <col min="10510" max="10510" width="11.140625" customWidth="1"/>
    <col min="10753" max="10753" width="16.28515625" customWidth="1"/>
    <col min="10754" max="10754" width="16.140625" customWidth="1"/>
    <col min="10755" max="10755" width="27.28515625" bestFit="1" customWidth="1"/>
    <col min="10756" max="10756" width="10.28515625" customWidth="1"/>
    <col min="10766" max="10766" width="11.140625" customWidth="1"/>
    <col min="11009" max="11009" width="16.28515625" customWidth="1"/>
    <col min="11010" max="11010" width="16.140625" customWidth="1"/>
    <col min="11011" max="11011" width="27.28515625" bestFit="1" customWidth="1"/>
    <col min="11012" max="11012" width="10.28515625" customWidth="1"/>
    <col min="11022" max="11022" width="11.140625" customWidth="1"/>
    <col min="11265" max="11265" width="16.28515625" customWidth="1"/>
    <col min="11266" max="11266" width="16.140625" customWidth="1"/>
    <col min="11267" max="11267" width="27.28515625" bestFit="1" customWidth="1"/>
    <col min="11268" max="11268" width="10.28515625" customWidth="1"/>
    <col min="11278" max="11278" width="11.140625" customWidth="1"/>
    <col min="11521" max="11521" width="16.28515625" customWidth="1"/>
    <col min="11522" max="11522" width="16.140625" customWidth="1"/>
    <col min="11523" max="11523" width="27.28515625" bestFit="1" customWidth="1"/>
    <col min="11524" max="11524" width="10.28515625" customWidth="1"/>
    <col min="11534" max="11534" width="11.140625" customWidth="1"/>
    <col min="11777" max="11777" width="16.28515625" customWidth="1"/>
    <col min="11778" max="11778" width="16.140625" customWidth="1"/>
    <col min="11779" max="11779" width="27.28515625" bestFit="1" customWidth="1"/>
    <col min="11780" max="11780" width="10.28515625" customWidth="1"/>
    <col min="11790" max="11790" width="11.140625" customWidth="1"/>
    <col min="12033" max="12033" width="16.28515625" customWidth="1"/>
    <col min="12034" max="12034" width="16.140625" customWidth="1"/>
    <col min="12035" max="12035" width="27.28515625" bestFit="1" customWidth="1"/>
    <col min="12036" max="12036" width="10.28515625" customWidth="1"/>
    <col min="12046" max="12046" width="11.140625" customWidth="1"/>
    <col min="12289" max="12289" width="16.28515625" customWidth="1"/>
    <col min="12290" max="12290" width="16.140625" customWidth="1"/>
    <col min="12291" max="12291" width="27.28515625" bestFit="1" customWidth="1"/>
    <col min="12292" max="12292" width="10.28515625" customWidth="1"/>
    <col min="12302" max="12302" width="11.140625" customWidth="1"/>
    <col min="12545" max="12545" width="16.28515625" customWidth="1"/>
    <col min="12546" max="12546" width="16.140625" customWidth="1"/>
    <col min="12547" max="12547" width="27.28515625" bestFit="1" customWidth="1"/>
    <col min="12548" max="12548" width="10.28515625" customWidth="1"/>
    <col min="12558" max="12558" width="11.140625" customWidth="1"/>
    <col min="12801" max="12801" width="16.28515625" customWidth="1"/>
    <col min="12802" max="12802" width="16.140625" customWidth="1"/>
    <col min="12803" max="12803" width="27.28515625" bestFit="1" customWidth="1"/>
    <col min="12804" max="12804" width="10.28515625" customWidth="1"/>
    <col min="12814" max="12814" width="11.140625" customWidth="1"/>
    <col min="13057" max="13057" width="16.28515625" customWidth="1"/>
    <col min="13058" max="13058" width="16.140625" customWidth="1"/>
    <col min="13059" max="13059" width="27.28515625" bestFit="1" customWidth="1"/>
    <col min="13060" max="13060" width="10.28515625" customWidth="1"/>
    <col min="13070" max="13070" width="11.140625" customWidth="1"/>
    <col min="13313" max="13313" width="16.28515625" customWidth="1"/>
    <col min="13314" max="13314" width="16.140625" customWidth="1"/>
    <col min="13315" max="13315" width="27.28515625" bestFit="1" customWidth="1"/>
    <col min="13316" max="13316" width="10.28515625" customWidth="1"/>
    <col min="13326" max="13326" width="11.140625" customWidth="1"/>
    <col min="13569" max="13569" width="16.28515625" customWidth="1"/>
    <col min="13570" max="13570" width="16.140625" customWidth="1"/>
    <col min="13571" max="13571" width="27.28515625" bestFit="1" customWidth="1"/>
    <col min="13572" max="13572" width="10.28515625" customWidth="1"/>
    <col min="13582" max="13582" width="11.140625" customWidth="1"/>
    <col min="13825" max="13825" width="16.28515625" customWidth="1"/>
    <col min="13826" max="13826" width="16.140625" customWidth="1"/>
    <col min="13827" max="13827" width="27.28515625" bestFit="1" customWidth="1"/>
    <col min="13828" max="13828" width="10.28515625" customWidth="1"/>
    <col min="13838" max="13838" width="11.140625" customWidth="1"/>
    <col min="14081" max="14081" width="16.28515625" customWidth="1"/>
    <col min="14082" max="14082" width="16.140625" customWidth="1"/>
    <col min="14083" max="14083" width="27.28515625" bestFit="1" customWidth="1"/>
    <col min="14084" max="14084" width="10.28515625" customWidth="1"/>
    <col min="14094" max="14094" width="11.140625" customWidth="1"/>
    <col min="14337" max="14337" width="16.28515625" customWidth="1"/>
    <col min="14338" max="14338" width="16.140625" customWidth="1"/>
    <col min="14339" max="14339" width="27.28515625" bestFit="1" customWidth="1"/>
    <col min="14340" max="14340" width="10.28515625" customWidth="1"/>
    <col min="14350" max="14350" width="11.140625" customWidth="1"/>
    <col min="14593" max="14593" width="16.28515625" customWidth="1"/>
    <col min="14594" max="14594" width="16.140625" customWidth="1"/>
    <col min="14595" max="14595" width="27.28515625" bestFit="1" customWidth="1"/>
    <col min="14596" max="14596" width="10.28515625" customWidth="1"/>
    <col min="14606" max="14606" width="11.140625" customWidth="1"/>
    <col min="14849" max="14849" width="16.28515625" customWidth="1"/>
    <col min="14850" max="14850" width="16.140625" customWidth="1"/>
    <col min="14851" max="14851" width="27.28515625" bestFit="1" customWidth="1"/>
    <col min="14852" max="14852" width="10.28515625" customWidth="1"/>
    <col min="14862" max="14862" width="11.140625" customWidth="1"/>
    <col min="15105" max="15105" width="16.28515625" customWidth="1"/>
    <col min="15106" max="15106" width="16.140625" customWidth="1"/>
    <col min="15107" max="15107" width="27.28515625" bestFit="1" customWidth="1"/>
    <col min="15108" max="15108" width="10.28515625" customWidth="1"/>
    <col min="15118" max="15118" width="11.140625" customWidth="1"/>
    <col min="15361" max="15361" width="16.28515625" customWidth="1"/>
    <col min="15362" max="15362" width="16.140625" customWidth="1"/>
    <col min="15363" max="15363" width="27.28515625" bestFit="1" customWidth="1"/>
    <col min="15364" max="15364" width="10.28515625" customWidth="1"/>
    <col min="15374" max="15374" width="11.140625" customWidth="1"/>
    <col min="15617" max="15617" width="16.28515625" customWidth="1"/>
    <col min="15618" max="15618" width="16.140625" customWidth="1"/>
    <col min="15619" max="15619" width="27.28515625" bestFit="1" customWidth="1"/>
    <col min="15620" max="15620" width="10.28515625" customWidth="1"/>
    <col min="15630" max="15630" width="11.140625" customWidth="1"/>
    <col min="15873" max="15873" width="16.28515625" customWidth="1"/>
    <col min="15874" max="15874" width="16.140625" customWidth="1"/>
    <col min="15875" max="15875" width="27.28515625" bestFit="1" customWidth="1"/>
    <col min="15876" max="15876" width="10.28515625" customWidth="1"/>
    <col min="15886" max="15886" width="11.140625" customWidth="1"/>
    <col min="16129" max="16129" width="16.28515625" customWidth="1"/>
    <col min="16130" max="16130" width="16.140625" customWidth="1"/>
    <col min="16131" max="16131" width="27.28515625" bestFit="1" customWidth="1"/>
    <col min="16132" max="16132" width="10.28515625" customWidth="1"/>
    <col min="16142" max="16142" width="11.140625" customWidth="1"/>
  </cols>
  <sheetData>
    <row r="1" spans="1:14" ht="28.5" thickBot="1" x14ac:dyDescent="0.45">
      <c r="A1" s="153" t="s">
        <v>152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3" spans="1:14" ht="15.75" x14ac:dyDescent="0.25">
      <c r="A3" s="62" t="s">
        <v>112</v>
      </c>
      <c r="B3" s="30"/>
      <c r="C3" s="30"/>
      <c r="D3" s="30"/>
      <c r="F3" s="63"/>
      <c r="G3" s="63"/>
      <c r="H3" s="64"/>
      <c r="I3" s="64"/>
      <c r="J3" s="63"/>
      <c r="K3" s="63"/>
      <c r="L3" s="63"/>
      <c r="M3" s="63"/>
    </row>
    <row r="4" spans="1:14" x14ac:dyDescent="0.25">
      <c r="B4" s="65" t="s">
        <v>113</v>
      </c>
      <c r="C4" s="65" t="s">
        <v>114</v>
      </c>
      <c r="D4" s="30"/>
      <c r="F4" s="66"/>
      <c r="G4" s="66"/>
      <c r="H4" s="67">
        <v>1</v>
      </c>
      <c r="I4" s="68">
        <v>4</v>
      </c>
      <c r="J4" s="68">
        <v>0</v>
      </c>
      <c r="K4" s="68">
        <v>0</v>
      </c>
      <c r="L4" s="68">
        <v>0</v>
      </c>
      <c r="M4" s="66"/>
    </row>
    <row r="5" spans="1:14" x14ac:dyDescent="0.25">
      <c r="B5" s="65" t="s">
        <v>115</v>
      </c>
      <c r="C5" s="65" t="s">
        <v>116</v>
      </c>
      <c r="D5" s="30"/>
      <c r="F5" s="70" t="s">
        <v>117</v>
      </c>
      <c r="G5" s="70" t="s">
        <v>118</v>
      </c>
      <c r="H5" s="71" t="s">
        <v>0</v>
      </c>
      <c r="I5" s="72" t="s">
        <v>1</v>
      </c>
      <c r="J5" s="73" t="s">
        <v>119</v>
      </c>
      <c r="K5" s="73" t="s">
        <v>120</v>
      </c>
      <c r="L5" s="73" t="s">
        <v>121</v>
      </c>
      <c r="M5" s="73" t="s">
        <v>122</v>
      </c>
      <c r="N5" s="74" t="s">
        <v>123</v>
      </c>
    </row>
    <row r="6" spans="1:14" x14ac:dyDescent="0.25">
      <c r="B6" s="65" t="s">
        <v>124</v>
      </c>
      <c r="C6" s="65" t="s">
        <v>125</v>
      </c>
      <c r="D6" s="30"/>
      <c r="F6" s="75" t="s">
        <v>119</v>
      </c>
      <c r="G6" s="76">
        <v>0</v>
      </c>
      <c r="H6" s="77">
        <v>5</v>
      </c>
      <c r="I6" s="78">
        <v>-2</v>
      </c>
      <c r="J6" s="77">
        <v>1</v>
      </c>
      <c r="K6" s="77">
        <v>0</v>
      </c>
      <c r="L6" s="77">
        <v>0</v>
      </c>
      <c r="M6" s="77">
        <v>10</v>
      </c>
      <c r="N6" s="79" t="s">
        <v>126</v>
      </c>
    </row>
    <row r="7" spans="1:14" x14ac:dyDescent="0.25">
      <c r="B7" s="80" t="s">
        <v>127</v>
      </c>
      <c r="C7" s="81" t="s">
        <v>128</v>
      </c>
      <c r="D7" s="30"/>
      <c r="F7" s="75" t="s">
        <v>120</v>
      </c>
      <c r="G7" s="76">
        <v>0</v>
      </c>
      <c r="H7" s="77">
        <v>1</v>
      </c>
      <c r="I7" s="78">
        <v>4</v>
      </c>
      <c r="J7" s="77">
        <v>0</v>
      </c>
      <c r="K7" s="77">
        <v>1</v>
      </c>
      <c r="L7" s="77">
        <v>0</v>
      </c>
      <c r="M7" s="77">
        <v>16</v>
      </c>
      <c r="N7">
        <f>+M7/I7</f>
        <v>4</v>
      </c>
    </row>
    <row r="8" spans="1:14" x14ac:dyDescent="0.25">
      <c r="A8" t="s">
        <v>129</v>
      </c>
      <c r="B8" s="65" t="s">
        <v>153</v>
      </c>
      <c r="C8" s="82" t="s">
        <v>131</v>
      </c>
      <c r="D8" s="30"/>
      <c r="F8" s="83" t="s">
        <v>121</v>
      </c>
      <c r="G8" s="84">
        <v>0</v>
      </c>
      <c r="H8" s="78">
        <v>-1</v>
      </c>
      <c r="I8" s="78">
        <v>2</v>
      </c>
      <c r="J8" s="78">
        <v>0</v>
      </c>
      <c r="K8" s="78">
        <v>0</v>
      </c>
      <c r="L8" s="78">
        <v>1</v>
      </c>
      <c r="M8" s="78">
        <v>6</v>
      </c>
      <c r="N8" s="85">
        <f>+M8/I8</f>
        <v>3</v>
      </c>
    </row>
    <row r="9" spans="1:14" x14ac:dyDescent="0.25">
      <c r="B9" s="30"/>
      <c r="C9" s="30"/>
      <c r="D9" s="30"/>
      <c r="F9" s="76" t="s">
        <v>132</v>
      </c>
      <c r="G9" s="76" t="s">
        <v>133</v>
      </c>
      <c r="H9" s="86">
        <f t="array" ref="H9">SUM($G6:$G8*H6:H8)-H4</f>
        <v>-1</v>
      </c>
      <c r="I9" s="84">
        <f t="array" ref="I9">SUM($G6:$G8*I6:I8)-I4</f>
        <v>-4</v>
      </c>
      <c r="J9" s="86">
        <f t="array" ref="J9">SUM($G6:$G8*J6:J8)-J4</f>
        <v>0</v>
      </c>
      <c r="K9" s="86">
        <f t="array" ref="K9">SUM($G6:$G8*K6:K8)-K4</f>
        <v>0</v>
      </c>
      <c r="L9" s="86">
        <f t="array" ref="L9">SUM($G6:$G8*L6:L8)-L4</f>
        <v>0</v>
      </c>
      <c r="M9" s="86">
        <f t="array" ref="M9">SUM($G6:$G8*M6:M8)-M4</f>
        <v>0</v>
      </c>
    </row>
    <row r="10" spans="1:14" ht="15.75" x14ac:dyDescent="0.25">
      <c r="A10" s="62" t="s">
        <v>134</v>
      </c>
      <c r="B10" s="30"/>
      <c r="C10" s="30"/>
      <c r="D10" s="30"/>
      <c r="N10" s="87"/>
    </row>
    <row r="11" spans="1:14" x14ac:dyDescent="0.25">
      <c r="B11" s="65" t="s">
        <v>113</v>
      </c>
      <c r="C11" s="65" t="s">
        <v>135</v>
      </c>
      <c r="D11" s="65" t="s">
        <v>136</v>
      </c>
      <c r="F11" s="86"/>
      <c r="G11" s="86"/>
      <c r="H11" s="96">
        <v>1</v>
      </c>
      <c r="I11" s="97">
        <v>4</v>
      </c>
      <c r="J11" s="97">
        <v>0</v>
      </c>
      <c r="K11" s="97">
        <v>0</v>
      </c>
      <c r="L11" s="97">
        <v>0</v>
      </c>
      <c r="M11" s="86"/>
    </row>
    <row r="12" spans="1:14" x14ac:dyDescent="0.25">
      <c r="B12" s="65" t="s">
        <v>115</v>
      </c>
      <c r="C12" s="65" t="s">
        <v>137</v>
      </c>
      <c r="D12" s="65" t="s">
        <v>138</v>
      </c>
      <c r="F12" s="93" t="s">
        <v>117</v>
      </c>
      <c r="G12" s="93" t="s">
        <v>118</v>
      </c>
      <c r="H12" s="90" t="s">
        <v>0</v>
      </c>
      <c r="I12" s="95" t="s">
        <v>1</v>
      </c>
      <c r="J12" s="95" t="s">
        <v>119</v>
      </c>
      <c r="K12" s="95" t="s">
        <v>120</v>
      </c>
      <c r="L12" s="95" t="s">
        <v>121</v>
      </c>
      <c r="M12" s="95" t="s">
        <v>122</v>
      </c>
      <c r="N12" s="74" t="s">
        <v>123</v>
      </c>
    </row>
    <row r="13" spans="1:14" x14ac:dyDescent="0.25">
      <c r="B13" s="65" t="s">
        <v>124</v>
      </c>
      <c r="C13" s="65" t="s">
        <v>139</v>
      </c>
      <c r="D13" s="65" t="s">
        <v>140</v>
      </c>
      <c r="F13" s="91" t="s">
        <v>119</v>
      </c>
      <c r="G13" s="86">
        <v>0</v>
      </c>
      <c r="H13" s="78">
        <f t="shared" ref="H13:M13" si="0">+H15*2+H6</f>
        <v>4</v>
      </c>
      <c r="I13" s="77">
        <f t="shared" si="0"/>
        <v>0</v>
      </c>
      <c r="J13" s="77">
        <f t="shared" si="0"/>
        <v>1</v>
      </c>
      <c r="K13" s="77">
        <f t="shared" si="0"/>
        <v>0</v>
      </c>
      <c r="L13" s="77">
        <f t="shared" si="0"/>
        <v>1</v>
      </c>
      <c r="M13" s="77">
        <f t="shared" si="0"/>
        <v>16</v>
      </c>
      <c r="N13" s="92">
        <f>+M13/H13</f>
        <v>4</v>
      </c>
    </row>
    <row r="14" spans="1:14" x14ac:dyDescent="0.25">
      <c r="C14" s="80" t="s">
        <v>141</v>
      </c>
      <c r="D14" s="81" t="s">
        <v>142</v>
      </c>
      <c r="F14" s="83" t="s">
        <v>120</v>
      </c>
      <c r="G14" s="84">
        <v>0</v>
      </c>
      <c r="H14" s="78">
        <f t="shared" ref="H14:M14" si="1">+H15*-4+H7</f>
        <v>3</v>
      </c>
      <c r="I14" s="78">
        <f t="shared" si="1"/>
        <v>0</v>
      </c>
      <c r="J14" s="78">
        <f t="shared" si="1"/>
        <v>0</v>
      </c>
      <c r="K14" s="78">
        <f t="shared" si="1"/>
        <v>1</v>
      </c>
      <c r="L14" s="78">
        <f t="shared" si="1"/>
        <v>-2</v>
      </c>
      <c r="M14" s="78">
        <f t="shared" si="1"/>
        <v>4</v>
      </c>
      <c r="N14" s="107">
        <f>+M14/H14</f>
        <v>1.3333333333333333</v>
      </c>
    </row>
    <row r="15" spans="1:14" x14ac:dyDescent="0.25">
      <c r="A15" t="s">
        <v>129</v>
      </c>
      <c r="B15" s="65" t="s">
        <v>153</v>
      </c>
      <c r="C15" s="82" t="s">
        <v>143</v>
      </c>
      <c r="D15" s="82" t="s">
        <v>131</v>
      </c>
      <c r="F15" s="91" t="s">
        <v>1</v>
      </c>
      <c r="G15" s="86">
        <v>4</v>
      </c>
      <c r="H15" s="78">
        <f t="shared" ref="H15:M15" si="2">+H8/2</f>
        <v>-0.5</v>
      </c>
      <c r="I15" s="77">
        <f t="shared" si="2"/>
        <v>1</v>
      </c>
      <c r="J15" s="77">
        <f t="shared" si="2"/>
        <v>0</v>
      </c>
      <c r="K15" s="77">
        <f t="shared" si="2"/>
        <v>0</v>
      </c>
      <c r="L15" s="77">
        <f t="shared" si="2"/>
        <v>0.5</v>
      </c>
      <c r="M15" s="77">
        <f t="shared" si="2"/>
        <v>3</v>
      </c>
      <c r="N15" s="79" t="s">
        <v>126</v>
      </c>
    </row>
    <row r="16" spans="1:14" x14ac:dyDescent="0.25">
      <c r="B16" s="30"/>
      <c r="C16" s="30"/>
      <c r="D16" s="30"/>
      <c r="F16" s="86" t="s">
        <v>132</v>
      </c>
      <c r="G16" s="86" t="s">
        <v>133</v>
      </c>
      <c r="H16" s="78">
        <f t="array" ref="H16">SUM($G13:$G15*H13:H15)-H11</f>
        <v>-3</v>
      </c>
      <c r="I16" s="77">
        <f t="array" ref="I16">SUM($G13:$G15*I13:I15)-I11</f>
        <v>0</v>
      </c>
      <c r="J16" s="77">
        <f t="array" ref="J16">SUM($G13:$G15*J13:J15)-J11</f>
        <v>0</v>
      </c>
      <c r="K16" s="77">
        <f t="array" ref="K16">SUM($G13:$G15*K13:K15)-K11</f>
        <v>0</v>
      </c>
      <c r="L16" s="77">
        <f t="array" ref="L16">SUM($G13:$G15*L13:L15)-L11</f>
        <v>2</v>
      </c>
      <c r="M16" s="77">
        <f t="array" ref="M16">SUM($G13:$G15*M13:M15)-M11</f>
        <v>12</v>
      </c>
    </row>
    <row r="17" spans="1:29" ht="15.75" x14ac:dyDescent="0.25">
      <c r="A17" s="62"/>
      <c r="B17" s="30"/>
      <c r="C17" s="30"/>
      <c r="D17" s="30"/>
    </row>
    <row r="18" spans="1:29" x14ac:dyDescent="0.25">
      <c r="B18" s="65"/>
      <c r="C18" s="82"/>
      <c r="D18" s="82"/>
      <c r="F18" s="86"/>
      <c r="G18" s="86"/>
      <c r="H18" s="96">
        <v>2</v>
      </c>
      <c r="I18" s="97">
        <v>4</v>
      </c>
      <c r="J18" s="97">
        <v>0</v>
      </c>
      <c r="K18" s="97">
        <v>0</v>
      </c>
      <c r="L18" s="97">
        <v>0</v>
      </c>
      <c r="M18" s="86"/>
    </row>
    <row r="19" spans="1:29" x14ac:dyDescent="0.25">
      <c r="B19" s="65"/>
      <c r="C19" s="82"/>
      <c r="D19" s="82"/>
      <c r="F19" s="93" t="s">
        <v>117</v>
      </c>
      <c r="G19" s="93" t="s">
        <v>118</v>
      </c>
      <c r="H19" s="94" t="s">
        <v>0</v>
      </c>
      <c r="I19" s="95" t="s">
        <v>1</v>
      </c>
      <c r="J19" s="95" t="s">
        <v>119</v>
      </c>
      <c r="K19" s="95" t="s">
        <v>120</v>
      </c>
      <c r="L19" s="72" t="s">
        <v>121</v>
      </c>
      <c r="M19" s="95" t="s">
        <v>122</v>
      </c>
      <c r="N19" s="74" t="s">
        <v>123</v>
      </c>
    </row>
    <row r="20" spans="1:29" x14ac:dyDescent="0.25">
      <c r="B20" s="65"/>
      <c r="C20" s="82"/>
      <c r="D20" s="82"/>
      <c r="F20" s="83" t="s">
        <v>119</v>
      </c>
      <c r="G20" s="84">
        <v>0</v>
      </c>
      <c r="H20" s="78">
        <f t="shared" ref="H20:M20" si="3">+H21*-4+H13</f>
        <v>0</v>
      </c>
      <c r="I20" s="78">
        <f t="shared" si="3"/>
        <v>0</v>
      </c>
      <c r="J20" s="78">
        <f t="shared" si="3"/>
        <v>1</v>
      </c>
      <c r="K20" s="108">
        <f t="shared" si="3"/>
        <v>-1.3333333333333333</v>
      </c>
      <c r="L20" s="108">
        <f t="shared" si="3"/>
        <v>3.6666666666666665</v>
      </c>
      <c r="M20" s="108">
        <f t="shared" si="3"/>
        <v>10.666666666666668</v>
      </c>
      <c r="N20" s="107">
        <f>+M20/L20</f>
        <v>2.9090909090909096</v>
      </c>
    </row>
    <row r="21" spans="1:29" x14ac:dyDescent="0.25">
      <c r="B21" s="80"/>
      <c r="C21" s="30"/>
      <c r="D21" s="81"/>
      <c r="F21" s="91" t="s">
        <v>0</v>
      </c>
      <c r="G21" s="86">
        <v>2</v>
      </c>
      <c r="H21" s="77">
        <f t="shared" ref="H21:M21" si="4">+H14/3</f>
        <v>1</v>
      </c>
      <c r="I21" s="77">
        <f t="shared" si="4"/>
        <v>0</v>
      </c>
      <c r="J21" s="77">
        <f t="shared" si="4"/>
        <v>0</v>
      </c>
      <c r="K21" s="109">
        <f t="shared" si="4"/>
        <v>0.33333333333333331</v>
      </c>
      <c r="L21" s="108">
        <f t="shared" si="4"/>
        <v>-0.66666666666666663</v>
      </c>
      <c r="M21" s="109">
        <f t="shared" si="4"/>
        <v>1.3333333333333333</v>
      </c>
      <c r="N21" s="79" t="s">
        <v>126</v>
      </c>
    </row>
    <row r="22" spans="1:29" x14ac:dyDescent="0.25">
      <c r="B22" s="65"/>
      <c r="C22" s="82"/>
      <c r="D22" s="82"/>
      <c r="F22" s="91" t="s">
        <v>1</v>
      </c>
      <c r="G22" s="86">
        <v>4</v>
      </c>
      <c r="H22" s="77">
        <f t="shared" ref="H22:M22" si="5">+H21*0.5+H15</f>
        <v>0</v>
      </c>
      <c r="I22" s="77">
        <f t="shared" si="5"/>
        <v>1</v>
      </c>
      <c r="J22" s="77">
        <f t="shared" si="5"/>
        <v>0</v>
      </c>
      <c r="K22" s="109">
        <f t="shared" si="5"/>
        <v>0.16666666666666666</v>
      </c>
      <c r="L22" s="108">
        <f t="shared" si="5"/>
        <v>0.16666666666666669</v>
      </c>
      <c r="M22" s="109">
        <f t="shared" si="5"/>
        <v>3.6666666666666665</v>
      </c>
      <c r="N22" s="116">
        <f>+M22/L22</f>
        <v>21.999999999999996</v>
      </c>
    </row>
    <row r="23" spans="1:29" x14ac:dyDescent="0.25">
      <c r="F23" s="86" t="s">
        <v>132</v>
      </c>
      <c r="G23" s="86" t="s">
        <v>133</v>
      </c>
      <c r="H23" s="77">
        <f t="array" ref="H23">SUM($G20:$G22*H20:H22)-H18</f>
        <v>0</v>
      </c>
      <c r="I23" s="77">
        <f t="array" ref="I23">SUM($G20:$G22*I20:I22)-I18</f>
        <v>0</v>
      </c>
      <c r="J23" s="77">
        <f t="array" ref="J23">SUM($G20:$G22*J20:J22)-J18</f>
        <v>0</v>
      </c>
      <c r="K23" s="109">
        <f t="array" ref="K23">SUM($G20:$G22*K20:K22)-K18</f>
        <v>1.3333333333333333</v>
      </c>
      <c r="L23" s="108">
        <f t="array" ref="L23">SUM($G20:$G22*L20:L22)-L18</f>
        <v>-0.66666666666666652</v>
      </c>
      <c r="M23" s="109">
        <f t="array" ref="M23">SUM($G20:$G22*M20:M22)-M18</f>
        <v>17.333333333333332</v>
      </c>
    </row>
    <row r="25" spans="1:29" x14ac:dyDescent="0.25">
      <c r="F25" s="86"/>
      <c r="G25" s="86"/>
      <c r="H25" s="96">
        <v>1</v>
      </c>
      <c r="I25" s="97">
        <v>4</v>
      </c>
      <c r="J25" s="111">
        <v>0</v>
      </c>
      <c r="K25" s="97">
        <v>0</v>
      </c>
      <c r="L25" s="97">
        <v>0</v>
      </c>
      <c r="M25" s="86"/>
      <c r="N25" s="98"/>
    </row>
    <row r="26" spans="1:29" x14ac:dyDescent="0.25">
      <c r="F26" s="93" t="s">
        <v>117</v>
      </c>
      <c r="G26" s="93" t="s">
        <v>118</v>
      </c>
      <c r="H26" s="94" t="s">
        <v>0</v>
      </c>
      <c r="I26" s="95" t="s">
        <v>1</v>
      </c>
      <c r="J26" s="112" t="s">
        <v>119</v>
      </c>
      <c r="K26" s="95" t="s">
        <v>120</v>
      </c>
      <c r="L26" s="95" t="s">
        <v>121</v>
      </c>
      <c r="M26" s="95" t="s">
        <v>122</v>
      </c>
      <c r="N26" s="74" t="s">
        <v>123</v>
      </c>
    </row>
    <row r="27" spans="1:29" x14ac:dyDescent="0.25">
      <c r="F27" s="120" t="s">
        <v>121</v>
      </c>
      <c r="G27" s="121">
        <v>0</v>
      </c>
      <c r="H27" s="122">
        <f t="shared" ref="H27:M27" si="6">+H20/$L$20</f>
        <v>0</v>
      </c>
      <c r="I27" s="122">
        <f t="shared" si="6"/>
        <v>0</v>
      </c>
      <c r="J27" s="113">
        <f t="shared" si="6"/>
        <v>0.27272727272727276</v>
      </c>
      <c r="K27" s="113">
        <f t="shared" si="6"/>
        <v>-0.36363636363636365</v>
      </c>
      <c r="L27" s="122">
        <f>+L20/$L$20</f>
        <v>1</v>
      </c>
      <c r="M27" s="123">
        <f t="shared" si="6"/>
        <v>2.9090909090909096</v>
      </c>
      <c r="N27" s="124">
        <f>+M27/J27</f>
        <v>10.666666666666668</v>
      </c>
    </row>
    <row r="28" spans="1:29" x14ac:dyDescent="0.25">
      <c r="F28" s="99" t="s">
        <v>0</v>
      </c>
      <c r="G28" s="86">
        <v>1</v>
      </c>
      <c r="H28" s="77">
        <f t="shared" ref="H28:M28" si="7">+H27*-$L$21+H21</f>
        <v>1</v>
      </c>
      <c r="I28" s="77">
        <f t="shared" si="7"/>
        <v>0</v>
      </c>
      <c r="J28" s="113">
        <f t="shared" si="7"/>
        <v>0.18181818181818182</v>
      </c>
      <c r="K28" s="109">
        <f t="shared" si="7"/>
        <v>9.0909090909090884E-2</v>
      </c>
      <c r="L28" s="77">
        <f t="shared" si="7"/>
        <v>0</v>
      </c>
      <c r="M28" s="100">
        <f t="shared" si="7"/>
        <v>3.2727272727272729</v>
      </c>
      <c r="N28" s="115">
        <f>+M28/J28</f>
        <v>18</v>
      </c>
    </row>
    <row r="29" spans="1:29" x14ac:dyDescent="0.25">
      <c r="F29" s="99" t="s">
        <v>1</v>
      </c>
      <c r="G29" s="86">
        <v>4</v>
      </c>
      <c r="H29" s="77">
        <f t="shared" ref="H29:M29" si="8">+H27*-$L$22+H22</f>
        <v>0</v>
      </c>
      <c r="I29" s="77">
        <f t="shared" si="8"/>
        <v>1</v>
      </c>
      <c r="J29" s="113">
        <f t="shared" si="8"/>
        <v>-4.5454545454545463E-2</v>
      </c>
      <c r="K29" s="109">
        <f t="shared" si="8"/>
        <v>0.22727272727272727</v>
      </c>
      <c r="L29" s="77">
        <f t="shared" si="8"/>
        <v>0</v>
      </c>
      <c r="M29" s="100">
        <f t="shared" si="8"/>
        <v>3.1818181818181817</v>
      </c>
      <c r="N29" s="92"/>
      <c r="Q29" s="128" t="s">
        <v>154</v>
      </c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</row>
    <row r="30" spans="1:29" x14ac:dyDescent="0.25">
      <c r="F30" s="102" t="s">
        <v>132</v>
      </c>
      <c r="G30" s="86" t="s">
        <v>133</v>
      </c>
      <c r="H30" s="77">
        <f t="array" ref="H30">SUM($G$27:$G$29*H27:H29)-H25</f>
        <v>0</v>
      </c>
      <c r="I30" s="77">
        <f t="array" ref="I30">SUM($G$27:$G$29*I27:I29)-I25</f>
        <v>0</v>
      </c>
      <c r="J30" s="114">
        <f t="array" ref="J30">SUM($G$27:$G$29*J27:J29)-J25</f>
        <v>-2.7755575615628914E-17</v>
      </c>
      <c r="K30" s="77">
        <f t="array" ref="K30">SUM($G$27:$G$29*K27:K29)-K25</f>
        <v>1</v>
      </c>
      <c r="L30" s="77">
        <f t="array" ref="L30">SUM($G$27:$G$29*L27:L29)-L25</f>
        <v>0</v>
      </c>
      <c r="M30" s="100">
        <f t="array" ref="M30">SUM($G$27:$G$29*M27:M29)-M25</f>
        <v>16</v>
      </c>
      <c r="N30" s="98"/>
      <c r="Q30" s="129" t="s">
        <v>155</v>
      </c>
      <c r="R30" s="130"/>
      <c r="S30" s="128" t="s">
        <v>164</v>
      </c>
      <c r="T30" s="131"/>
      <c r="U30" s="128"/>
      <c r="V30" s="128"/>
      <c r="W30" s="128"/>
      <c r="X30" s="128"/>
      <c r="Y30" s="128"/>
      <c r="Z30" s="128"/>
      <c r="AA30" s="128"/>
      <c r="AB30" s="128"/>
      <c r="AC30" s="128"/>
    </row>
    <row r="31" spans="1:29" x14ac:dyDescent="0.25">
      <c r="F31" s="98"/>
      <c r="G31" s="98"/>
      <c r="H31" s="98"/>
      <c r="I31" s="98"/>
      <c r="J31" s="98"/>
      <c r="K31" s="98"/>
      <c r="L31" s="98"/>
      <c r="M31" s="98"/>
      <c r="N31" s="98"/>
      <c r="Q31" s="128"/>
      <c r="R31" s="128"/>
      <c r="S31" s="128" t="s">
        <v>165</v>
      </c>
      <c r="T31" s="128"/>
      <c r="U31" s="128"/>
      <c r="V31" s="128"/>
      <c r="W31" s="128"/>
      <c r="X31" s="128"/>
      <c r="Y31" s="128"/>
      <c r="Z31" s="128"/>
      <c r="AA31" s="128"/>
      <c r="AB31" s="128"/>
      <c r="AC31" s="128"/>
    </row>
    <row r="32" spans="1:29" x14ac:dyDescent="0.25">
      <c r="F32" s="86"/>
      <c r="G32" s="86"/>
      <c r="H32" s="96">
        <v>1</v>
      </c>
      <c r="I32" s="97">
        <v>4</v>
      </c>
      <c r="J32" s="117">
        <v>0</v>
      </c>
      <c r="K32" s="97">
        <v>0</v>
      </c>
      <c r="L32" s="97">
        <v>0</v>
      </c>
      <c r="M32" s="86"/>
      <c r="N32" s="9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</row>
    <row r="33" spans="5:29" x14ac:dyDescent="0.25">
      <c r="F33" s="93" t="s">
        <v>117</v>
      </c>
      <c r="G33" s="93" t="s">
        <v>118</v>
      </c>
      <c r="H33" s="94" t="s">
        <v>0</v>
      </c>
      <c r="I33" s="95" t="s">
        <v>1</v>
      </c>
      <c r="J33" s="118" t="s">
        <v>119</v>
      </c>
      <c r="K33" s="95" t="s">
        <v>120</v>
      </c>
      <c r="L33" s="95" t="s">
        <v>121</v>
      </c>
      <c r="M33" s="95" t="s">
        <v>122</v>
      </c>
      <c r="N33" s="74" t="s">
        <v>123</v>
      </c>
      <c r="Q33" s="132" t="s">
        <v>156</v>
      </c>
      <c r="R33" s="133">
        <v>0.125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</row>
    <row r="34" spans="5:29" x14ac:dyDescent="0.25">
      <c r="F34" s="99" t="s">
        <v>120</v>
      </c>
      <c r="G34" s="86">
        <v>0</v>
      </c>
      <c r="H34" s="125">
        <f t="shared" ref="H34:L34" si="9">+H27/$J$27</f>
        <v>0</v>
      </c>
      <c r="I34" s="125">
        <f t="shared" si="9"/>
        <v>0</v>
      </c>
      <c r="J34" s="125">
        <f>+J27/$J$27</f>
        <v>1</v>
      </c>
      <c r="K34" s="119">
        <f t="shared" si="9"/>
        <v>-1.3333333333333333</v>
      </c>
      <c r="L34" s="119">
        <f t="shared" si="9"/>
        <v>3.6666666666666661</v>
      </c>
      <c r="M34" s="100">
        <f>+M27/$J$27</f>
        <v>10.666666666666668</v>
      </c>
      <c r="N34" s="115"/>
      <c r="Q34" s="132"/>
      <c r="R34" s="133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</row>
    <row r="35" spans="5:29" x14ac:dyDescent="0.25">
      <c r="F35" s="99" t="s">
        <v>0</v>
      </c>
      <c r="G35" s="86">
        <v>1</v>
      </c>
      <c r="H35" s="125">
        <f t="shared" ref="H35:I35" si="10">+H34*-$J$28+H28</f>
        <v>1</v>
      </c>
      <c r="I35" s="125">
        <f t="shared" si="10"/>
        <v>0</v>
      </c>
      <c r="J35" s="125">
        <f>+J34*-$J$28+J28</f>
        <v>0</v>
      </c>
      <c r="K35" s="119">
        <f t="shared" ref="K35" si="11">+K34*-$J$28+K28</f>
        <v>0.33333333333333331</v>
      </c>
      <c r="L35" s="119">
        <f t="shared" ref="L35" si="12">+L34*-$J$28+L28</f>
        <v>-0.66666666666666663</v>
      </c>
      <c r="M35" s="100">
        <f>+M34*-$J$28+M28</f>
        <v>1.3333333333333333</v>
      </c>
      <c r="N35" s="115"/>
      <c r="Q35" s="128"/>
      <c r="R35" s="132" t="s">
        <v>157</v>
      </c>
      <c r="S35" s="134" t="s">
        <v>158</v>
      </c>
      <c r="T35" s="128"/>
      <c r="U35" s="132" t="s">
        <v>159</v>
      </c>
      <c r="V35" s="134" t="s">
        <v>160</v>
      </c>
      <c r="W35" s="128"/>
      <c r="X35" s="128"/>
      <c r="Y35" s="128"/>
      <c r="Z35" s="128"/>
      <c r="AA35" s="128"/>
      <c r="AB35" s="128"/>
      <c r="AC35" s="128"/>
    </row>
    <row r="36" spans="5:29" x14ac:dyDescent="0.25">
      <c r="F36" s="99" t="s">
        <v>1</v>
      </c>
      <c r="G36" s="86">
        <v>4</v>
      </c>
      <c r="H36" s="125">
        <f t="shared" ref="H36:L36" si="13">+H34*-$J$29+H29</f>
        <v>0</v>
      </c>
      <c r="I36" s="125">
        <f t="shared" si="13"/>
        <v>1</v>
      </c>
      <c r="J36" s="125">
        <f>+J34*-$J$29+J29</f>
        <v>0</v>
      </c>
      <c r="K36" s="119">
        <f t="shared" si="13"/>
        <v>0.16666666666666666</v>
      </c>
      <c r="L36" s="119">
        <f t="shared" si="13"/>
        <v>0.16666666666666666</v>
      </c>
      <c r="M36" s="100">
        <f>+M34*-$J$29+M29</f>
        <v>3.6666666666666665</v>
      </c>
      <c r="N36" s="92"/>
      <c r="Q36" s="128" t="s">
        <v>0</v>
      </c>
      <c r="R36" s="128"/>
      <c r="S36" s="137">
        <f>+M28</f>
        <v>3.2727272727272729</v>
      </c>
      <c r="T36" s="128"/>
      <c r="U36" s="128"/>
      <c r="V36" s="137">
        <f>+M35</f>
        <v>1.3333333333333333</v>
      </c>
      <c r="W36" s="135"/>
      <c r="X36" s="128">
        <f>+$R$37*S36</f>
        <v>0.40909090909090912</v>
      </c>
      <c r="Y36" s="128"/>
      <c r="Z36" s="128">
        <f>$U$37*V36</f>
        <v>1.1666666666666665</v>
      </c>
      <c r="AA36" s="128"/>
      <c r="AB36" s="128">
        <f>+X36+Z36</f>
        <v>1.5757575757575757</v>
      </c>
      <c r="AC36" s="128"/>
    </row>
    <row r="37" spans="5:29" x14ac:dyDescent="0.25">
      <c r="F37" s="102" t="s">
        <v>132</v>
      </c>
      <c r="G37" s="86" t="s">
        <v>133</v>
      </c>
      <c r="H37" s="77">
        <f t="array" ref="H37">SUM($G$34:$G$36*H34:H36)-H32</f>
        <v>0</v>
      </c>
      <c r="I37" s="77">
        <f t="array" ref="I37">SUM($G$34:$G$36*I34:I36)-I32</f>
        <v>0</v>
      </c>
      <c r="J37" s="77">
        <f t="array" ref="J37">SUM($G$34:$G$36*J34:J36)-J32</f>
        <v>0</v>
      </c>
      <c r="K37" s="77">
        <f t="array" ref="K37">SUM($G$34:$G$36*K34:K36)-K32</f>
        <v>1</v>
      </c>
      <c r="L37" s="126">
        <f t="array" ref="L37">SUM($G$34:$G$36*L34:L36)-L32</f>
        <v>0</v>
      </c>
      <c r="M37" s="100">
        <f t="array" ref="M37">SUM($G$27:$G$29*M34:M36)-M32</f>
        <v>16</v>
      </c>
      <c r="N37" s="98"/>
      <c r="Q37" s="128" t="s">
        <v>1</v>
      </c>
      <c r="R37" s="128">
        <f>+R33</f>
        <v>0.125</v>
      </c>
      <c r="S37" s="137">
        <f>+M29</f>
        <v>3.1818181818181817</v>
      </c>
      <c r="T37" s="136" t="s">
        <v>161</v>
      </c>
      <c r="U37" s="128">
        <f>1-R33</f>
        <v>0.875</v>
      </c>
      <c r="V37" s="137">
        <f>+M36</f>
        <v>3.6666666666666665</v>
      </c>
      <c r="W37" s="136" t="s">
        <v>162</v>
      </c>
      <c r="X37" s="128">
        <f t="shared" ref="X37:X40" si="14">+$R$37*S37</f>
        <v>0.39772727272727271</v>
      </c>
      <c r="Y37" s="136" t="s">
        <v>161</v>
      </c>
      <c r="Z37" s="128">
        <f t="shared" ref="Z37:Z40" si="15">$U$37*V37</f>
        <v>3.208333333333333</v>
      </c>
      <c r="AA37" s="136" t="s">
        <v>162</v>
      </c>
      <c r="AB37" s="128">
        <f>+X37+Z37</f>
        <v>3.6060606060606055</v>
      </c>
      <c r="AC37" s="128"/>
    </row>
    <row r="38" spans="5:29" x14ac:dyDescent="0.25">
      <c r="F38" s="98"/>
      <c r="G38" s="98"/>
      <c r="H38" s="98"/>
      <c r="I38" s="98"/>
      <c r="J38" s="98"/>
      <c r="K38" s="98"/>
      <c r="L38" s="98"/>
      <c r="M38" s="98"/>
      <c r="N38" s="98"/>
      <c r="Q38" s="128" t="s">
        <v>119</v>
      </c>
      <c r="R38" s="128"/>
      <c r="S38" s="128">
        <v>0</v>
      </c>
      <c r="T38" s="128"/>
      <c r="U38" s="128"/>
      <c r="V38" s="128">
        <v>0</v>
      </c>
      <c r="W38" s="128"/>
      <c r="X38" s="128">
        <f t="shared" si="14"/>
        <v>0</v>
      </c>
      <c r="Y38" s="128"/>
      <c r="Z38" s="128">
        <f t="shared" si="15"/>
        <v>0</v>
      </c>
      <c r="AA38" s="128"/>
      <c r="AB38" s="128">
        <f>+X38+Z38</f>
        <v>0</v>
      </c>
      <c r="AC38" s="128"/>
    </row>
    <row r="39" spans="5:29" x14ac:dyDescent="0.25">
      <c r="Q39" s="128" t="s">
        <v>120</v>
      </c>
      <c r="R39" s="128"/>
      <c r="S39" s="128">
        <f>+W23</f>
        <v>0</v>
      </c>
      <c r="T39" s="128"/>
      <c r="U39" s="128"/>
      <c r="V39" s="137">
        <f>+M34</f>
        <v>10.666666666666668</v>
      </c>
      <c r="W39" s="128"/>
      <c r="X39" s="128">
        <f t="shared" si="14"/>
        <v>0</v>
      </c>
      <c r="Y39" s="128"/>
      <c r="Z39" s="128">
        <f t="shared" si="15"/>
        <v>9.3333333333333339</v>
      </c>
      <c r="AA39" s="128"/>
      <c r="AB39" s="128">
        <f>+X39+Z39</f>
        <v>9.3333333333333339</v>
      </c>
      <c r="AC39" s="128"/>
    </row>
    <row r="40" spans="5:29" ht="15.75" thickBot="1" x14ac:dyDescent="0.3">
      <c r="G40" s="79" t="s">
        <v>0</v>
      </c>
      <c r="H40" s="79" t="s">
        <v>1</v>
      </c>
      <c r="Q40" s="138" t="s">
        <v>121</v>
      </c>
      <c r="R40" s="138"/>
      <c r="S40" s="139">
        <f>+M27</f>
        <v>2.9090909090909096</v>
      </c>
      <c r="T40" s="138"/>
      <c r="U40" s="138"/>
      <c r="V40" s="138">
        <v>0</v>
      </c>
      <c r="W40" s="138"/>
      <c r="X40" s="138">
        <f t="shared" si="14"/>
        <v>0.3636363636363637</v>
      </c>
      <c r="Y40" s="138"/>
      <c r="Z40" s="138">
        <f t="shared" si="15"/>
        <v>0</v>
      </c>
      <c r="AA40" s="138"/>
      <c r="AB40" s="138"/>
      <c r="AC40" s="128"/>
    </row>
    <row r="41" spans="5:29" ht="15.75" thickTop="1" x14ac:dyDescent="0.25">
      <c r="E41" s="103"/>
      <c r="F41" s="103" t="s">
        <v>144</v>
      </c>
      <c r="G41" s="76">
        <v>1</v>
      </c>
      <c r="H41" s="76">
        <v>4</v>
      </c>
      <c r="J41" s="103" t="s">
        <v>145</v>
      </c>
      <c r="Q41" s="128" t="s">
        <v>163</v>
      </c>
      <c r="R41" s="128"/>
      <c r="S41" s="128">
        <f>+$H$32*S36+$I$32*S37</f>
        <v>16</v>
      </c>
      <c r="T41" s="128"/>
      <c r="U41" s="128"/>
      <c r="V41" s="128">
        <f>+$H$32*V36+$I$32*V37</f>
        <v>16</v>
      </c>
      <c r="W41" s="128"/>
      <c r="X41" s="128"/>
      <c r="Y41" s="128"/>
      <c r="Z41" s="128"/>
      <c r="AA41" s="128"/>
      <c r="AB41" s="128">
        <f>+$H$32*AB36+$I$32*AB37</f>
        <v>15.999999999999998</v>
      </c>
      <c r="AC41" s="128"/>
    </row>
    <row r="42" spans="5:29" x14ac:dyDescent="0.25">
      <c r="E42" s="103" t="s">
        <v>146</v>
      </c>
      <c r="F42" s="103" t="s">
        <v>108</v>
      </c>
      <c r="G42" s="100">
        <v>1.3333333333333333</v>
      </c>
      <c r="H42" s="100">
        <v>3.6666666666666665</v>
      </c>
      <c r="J42" s="100">
        <f t="array" ref="J42">SUM(G41:H41*G42:H42)</f>
        <v>16</v>
      </c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</row>
    <row r="43" spans="5:29" ht="15.75" x14ac:dyDescent="0.25">
      <c r="I43" s="104" t="s">
        <v>147</v>
      </c>
      <c r="J43" s="104"/>
      <c r="K43" s="104" t="s">
        <v>148</v>
      </c>
      <c r="L43" s="79" t="s">
        <v>149</v>
      </c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</row>
    <row r="44" spans="5:29" ht="15.75" x14ac:dyDescent="0.25">
      <c r="F44" s="103" t="s">
        <v>150</v>
      </c>
      <c r="G44" s="76">
        <v>5</v>
      </c>
      <c r="H44" s="76">
        <v>-2</v>
      </c>
      <c r="I44" s="110">
        <f t="array" ref="I44">SUM($G$42:$H$42*G44:H44)</f>
        <v>-0.66666666666666696</v>
      </c>
      <c r="J44" s="75" t="s">
        <v>151</v>
      </c>
      <c r="K44" s="76">
        <v>10</v>
      </c>
      <c r="L44" s="106">
        <f>+K44-I44</f>
        <v>10.666666666666668</v>
      </c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</row>
    <row r="45" spans="5:29" x14ac:dyDescent="0.25">
      <c r="G45" s="76">
        <v>1</v>
      </c>
      <c r="H45" s="76">
        <v>4</v>
      </c>
      <c r="I45" s="76">
        <f t="array" ref="I45">SUM($G$42:$H$42*G45:H45)</f>
        <v>16</v>
      </c>
      <c r="J45" s="75" t="s">
        <v>151</v>
      </c>
      <c r="K45" s="76">
        <v>16</v>
      </c>
      <c r="L45" s="105">
        <f>+K45-I45</f>
        <v>0</v>
      </c>
    </row>
    <row r="46" spans="5:29" x14ac:dyDescent="0.25">
      <c r="G46" s="76">
        <v>-1</v>
      </c>
      <c r="H46" s="76">
        <v>2</v>
      </c>
      <c r="I46" s="76">
        <f t="array" ref="I46">SUM($G$42:$H$42*G46:H46)</f>
        <v>6</v>
      </c>
      <c r="J46" s="75" t="s">
        <v>151</v>
      </c>
      <c r="K46" s="76">
        <v>6</v>
      </c>
      <c r="L46" s="105">
        <f>+K46-I46</f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sqref="A1:O1"/>
    </sheetView>
  </sheetViews>
  <sheetFormatPr defaultRowHeight="15" x14ac:dyDescent="0.25"/>
  <cols>
    <col min="1" max="1" width="14.5703125" customWidth="1"/>
    <col min="2" max="2" width="14.7109375" customWidth="1"/>
    <col min="3" max="3" width="24.42578125" customWidth="1"/>
    <col min="4" max="4" width="10.7109375" customWidth="1"/>
    <col min="15" max="15" width="11.7109375" customWidth="1"/>
    <col min="257" max="257" width="14.5703125" customWidth="1"/>
    <col min="258" max="258" width="14.7109375" customWidth="1"/>
    <col min="259" max="259" width="24.42578125" customWidth="1"/>
    <col min="260" max="260" width="10.7109375" customWidth="1"/>
    <col min="271" max="271" width="11.7109375" customWidth="1"/>
    <col min="513" max="513" width="14.5703125" customWidth="1"/>
    <col min="514" max="514" width="14.7109375" customWidth="1"/>
    <col min="515" max="515" width="24.42578125" customWidth="1"/>
    <col min="516" max="516" width="10.7109375" customWidth="1"/>
    <col min="527" max="527" width="11.7109375" customWidth="1"/>
    <col min="769" max="769" width="14.5703125" customWidth="1"/>
    <col min="770" max="770" width="14.7109375" customWidth="1"/>
    <col min="771" max="771" width="24.42578125" customWidth="1"/>
    <col min="772" max="772" width="10.7109375" customWidth="1"/>
    <col min="783" max="783" width="11.7109375" customWidth="1"/>
    <col min="1025" max="1025" width="14.5703125" customWidth="1"/>
    <col min="1026" max="1026" width="14.7109375" customWidth="1"/>
    <col min="1027" max="1027" width="24.42578125" customWidth="1"/>
    <col min="1028" max="1028" width="10.7109375" customWidth="1"/>
    <col min="1039" max="1039" width="11.7109375" customWidth="1"/>
    <col min="1281" max="1281" width="14.5703125" customWidth="1"/>
    <col min="1282" max="1282" width="14.7109375" customWidth="1"/>
    <col min="1283" max="1283" width="24.42578125" customWidth="1"/>
    <col min="1284" max="1284" width="10.7109375" customWidth="1"/>
    <col min="1295" max="1295" width="11.7109375" customWidth="1"/>
    <col min="1537" max="1537" width="14.5703125" customWidth="1"/>
    <col min="1538" max="1538" width="14.7109375" customWidth="1"/>
    <col min="1539" max="1539" width="24.42578125" customWidth="1"/>
    <col min="1540" max="1540" width="10.7109375" customWidth="1"/>
    <col min="1551" max="1551" width="11.7109375" customWidth="1"/>
    <col min="1793" max="1793" width="14.5703125" customWidth="1"/>
    <col min="1794" max="1794" width="14.7109375" customWidth="1"/>
    <col min="1795" max="1795" width="24.42578125" customWidth="1"/>
    <col min="1796" max="1796" width="10.7109375" customWidth="1"/>
    <col min="1807" max="1807" width="11.7109375" customWidth="1"/>
    <col min="2049" max="2049" width="14.5703125" customWidth="1"/>
    <col min="2050" max="2050" width="14.7109375" customWidth="1"/>
    <col min="2051" max="2051" width="24.42578125" customWidth="1"/>
    <col min="2052" max="2052" width="10.7109375" customWidth="1"/>
    <col min="2063" max="2063" width="11.7109375" customWidth="1"/>
    <col min="2305" max="2305" width="14.5703125" customWidth="1"/>
    <col min="2306" max="2306" width="14.7109375" customWidth="1"/>
    <col min="2307" max="2307" width="24.42578125" customWidth="1"/>
    <col min="2308" max="2308" width="10.7109375" customWidth="1"/>
    <col min="2319" max="2319" width="11.7109375" customWidth="1"/>
    <col min="2561" max="2561" width="14.5703125" customWidth="1"/>
    <col min="2562" max="2562" width="14.7109375" customWidth="1"/>
    <col min="2563" max="2563" width="24.42578125" customWidth="1"/>
    <col min="2564" max="2564" width="10.7109375" customWidth="1"/>
    <col min="2575" max="2575" width="11.7109375" customWidth="1"/>
    <col min="2817" max="2817" width="14.5703125" customWidth="1"/>
    <col min="2818" max="2818" width="14.7109375" customWidth="1"/>
    <col min="2819" max="2819" width="24.42578125" customWidth="1"/>
    <col min="2820" max="2820" width="10.7109375" customWidth="1"/>
    <col min="2831" max="2831" width="11.7109375" customWidth="1"/>
    <col min="3073" max="3073" width="14.5703125" customWidth="1"/>
    <col min="3074" max="3074" width="14.7109375" customWidth="1"/>
    <col min="3075" max="3075" width="24.42578125" customWidth="1"/>
    <col min="3076" max="3076" width="10.7109375" customWidth="1"/>
    <col min="3087" max="3087" width="11.7109375" customWidth="1"/>
    <col min="3329" max="3329" width="14.5703125" customWidth="1"/>
    <col min="3330" max="3330" width="14.7109375" customWidth="1"/>
    <col min="3331" max="3331" width="24.42578125" customWidth="1"/>
    <col min="3332" max="3332" width="10.7109375" customWidth="1"/>
    <col min="3343" max="3343" width="11.7109375" customWidth="1"/>
    <col min="3585" max="3585" width="14.5703125" customWidth="1"/>
    <col min="3586" max="3586" width="14.7109375" customWidth="1"/>
    <col min="3587" max="3587" width="24.42578125" customWidth="1"/>
    <col min="3588" max="3588" width="10.7109375" customWidth="1"/>
    <col min="3599" max="3599" width="11.7109375" customWidth="1"/>
    <col min="3841" max="3841" width="14.5703125" customWidth="1"/>
    <col min="3842" max="3842" width="14.7109375" customWidth="1"/>
    <col min="3843" max="3843" width="24.42578125" customWidth="1"/>
    <col min="3844" max="3844" width="10.7109375" customWidth="1"/>
    <col min="3855" max="3855" width="11.7109375" customWidth="1"/>
    <col min="4097" max="4097" width="14.5703125" customWidth="1"/>
    <col min="4098" max="4098" width="14.7109375" customWidth="1"/>
    <col min="4099" max="4099" width="24.42578125" customWidth="1"/>
    <col min="4100" max="4100" width="10.7109375" customWidth="1"/>
    <col min="4111" max="4111" width="11.7109375" customWidth="1"/>
    <col min="4353" max="4353" width="14.5703125" customWidth="1"/>
    <col min="4354" max="4354" width="14.7109375" customWidth="1"/>
    <col min="4355" max="4355" width="24.42578125" customWidth="1"/>
    <col min="4356" max="4356" width="10.7109375" customWidth="1"/>
    <col min="4367" max="4367" width="11.7109375" customWidth="1"/>
    <col min="4609" max="4609" width="14.5703125" customWidth="1"/>
    <col min="4610" max="4610" width="14.7109375" customWidth="1"/>
    <col min="4611" max="4611" width="24.42578125" customWidth="1"/>
    <col min="4612" max="4612" width="10.7109375" customWidth="1"/>
    <col min="4623" max="4623" width="11.7109375" customWidth="1"/>
    <col min="4865" max="4865" width="14.5703125" customWidth="1"/>
    <col min="4866" max="4866" width="14.7109375" customWidth="1"/>
    <col min="4867" max="4867" width="24.42578125" customWidth="1"/>
    <col min="4868" max="4868" width="10.7109375" customWidth="1"/>
    <col min="4879" max="4879" width="11.7109375" customWidth="1"/>
    <col min="5121" max="5121" width="14.5703125" customWidth="1"/>
    <col min="5122" max="5122" width="14.7109375" customWidth="1"/>
    <col min="5123" max="5123" width="24.42578125" customWidth="1"/>
    <col min="5124" max="5124" width="10.7109375" customWidth="1"/>
    <col min="5135" max="5135" width="11.7109375" customWidth="1"/>
    <col min="5377" max="5377" width="14.5703125" customWidth="1"/>
    <col min="5378" max="5378" width="14.7109375" customWidth="1"/>
    <col min="5379" max="5379" width="24.42578125" customWidth="1"/>
    <col min="5380" max="5380" width="10.7109375" customWidth="1"/>
    <col min="5391" max="5391" width="11.7109375" customWidth="1"/>
    <col min="5633" max="5633" width="14.5703125" customWidth="1"/>
    <col min="5634" max="5634" width="14.7109375" customWidth="1"/>
    <col min="5635" max="5635" width="24.42578125" customWidth="1"/>
    <col min="5636" max="5636" width="10.7109375" customWidth="1"/>
    <col min="5647" max="5647" width="11.7109375" customWidth="1"/>
    <col min="5889" max="5889" width="14.5703125" customWidth="1"/>
    <col min="5890" max="5890" width="14.7109375" customWidth="1"/>
    <col min="5891" max="5891" width="24.42578125" customWidth="1"/>
    <col min="5892" max="5892" width="10.7109375" customWidth="1"/>
    <col min="5903" max="5903" width="11.7109375" customWidth="1"/>
    <col min="6145" max="6145" width="14.5703125" customWidth="1"/>
    <col min="6146" max="6146" width="14.7109375" customWidth="1"/>
    <col min="6147" max="6147" width="24.42578125" customWidth="1"/>
    <col min="6148" max="6148" width="10.7109375" customWidth="1"/>
    <col min="6159" max="6159" width="11.7109375" customWidth="1"/>
    <col min="6401" max="6401" width="14.5703125" customWidth="1"/>
    <col min="6402" max="6402" width="14.7109375" customWidth="1"/>
    <col min="6403" max="6403" width="24.42578125" customWidth="1"/>
    <col min="6404" max="6404" width="10.7109375" customWidth="1"/>
    <col min="6415" max="6415" width="11.7109375" customWidth="1"/>
    <col min="6657" max="6657" width="14.5703125" customWidth="1"/>
    <col min="6658" max="6658" width="14.7109375" customWidth="1"/>
    <col min="6659" max="6659" width="24.42578125" customWidth="1"/>
    <col min="6660" max="6660" width="10.7109375" customWidth="1"/>
    <col min="6671" max="6671" width="11.7109375" customWidth="1"/>
    <col min="6913" max="6913" width="14.5703125" customWidth="1"/>
    <col min="6914" max="6914" width="14.7109375" customWidth="1"/>
    <col min="6915" max="6915" width="24.42578125" customWidth="1"/>
    <col min="6916" max="6916" width="10.7109375" customWidth="1"/>
    <col min="6927" max="6927" width="11.7109375" customWidth="1"/>
    <col min="7169" max="7169" width="14.5703125" customWidth="1"/>
    <col min="7170" max="7170" width="14.7109375" customWidth="1"/>
    <col min="7171" max="7171" width="24.42578125" customWidth="1"/>
    <col min="7172" max="7172" width="10.7109375" customWidth="1"/>
    <col min="7183" max="7183" width="11.7109375" customWidth="1"/>
    <col min="7425" max="7425" width="14.5703125" customWidth="1"/>
    <col min="7426" max="7426" width="14.7109375" customWidth="1"/>
    <col min="7427" max="7427" width="24.42578125" customWidth="1"/>
    <col min="7428" max="7428" width="10.7109375" customWidth="1"/>
    <col min="7439" max="7439" width="11.7109375" customWidth="1"/>
    <col min="7681" max="7681" width="14.5703125" customWidth="1"/>
    <col min="7682" max="7682" width="14.7109375" customWidth="1"/>
    <col min="7683" max="7683" width="24.42578125" customWidth="1"/>
    <col min="7684" max="7684" width="10.7109375" customWidth="1"/>
    <col min="7695" max="7695" width="11.7109375" customWidth="1"/>
    <col min="7937" max="7937" width="14.5703125" customWidth="1"/>
    <col min="7938" max="7938" width="14.7109375" customWidth="1"/>
    <col min="7939" max="7939" width="24.42578125" customWidth="1"/>
    <col min="7940" max="7940" width="10.7109375" customWidth="1"/>
    <col min="7951" max="7951" width="11.7109375" customWidth="1"/>
    <col min="8193" max="8193" width="14.5703125" customWidth="1"/>
    <col min="8194" max="8194" width="14.7109375" customWidth="1"/>
    <col min="8195" max="8195" width="24.42578125" customWidth="1"/>
    <col min="8196" max="8196" width="10.7109375" customWidth="1"/>
    <col min="8207" max="8207" width="11.7109375" customWidth="1"/>
    <col min="8449" max="8449" width="14.5703125" customWidth="1"/>
    <col min="8450" max="8450" width="14.7109375" customWidth="1"/>
    <col min="8451" max="8451" width="24.42578125" customWidth="1"/>
    <col min="8452" max="8452" width="10.7109375" customWidth="1"/>
    <col min="8463" max="8463" width="11.7109375" customWidth="1"/>
    <col min="8705" max="8705" width="14.5703125" customWidth="1"/>
    <col min="8706" max="8706" width="14.7109375" customWidth="1"/>
    <col min="8707" max="8707" width="24.42578125" customWidth="1"/>
    <col min="8708" max="8708" width="10.7109375" customWidth="1"/>
    <col min="8719" max="8719" width="11.7109375" customWidth="1"/>
    <col min="8961" max="8961" width="14.5703125" customWidth="1"/>
    <col min="8962" max="8962" width="14.7109375" customWidth="1"/>
    <col min="8963" max="8963" width="24.42578125" customWidth="1"/>
    <col min="8964" max="8964" width="10.7109375" customWidth="1"/>
    <col min="8975" max="8975" width="11.7109375" customWidth="1"/>
    <col min="9217" max="9217" width="14.5703125" customWidth="1"/>
    <col min="9218" max="9218" width="14.7109375" customWidth="1"/>
    <col min="9219" max="9219" width="24.42578125" customWidth="1"/>
    <col min="9220" max="9220" width="10.7109375" customWidth="1"/>
    <col min="9231" max="9231" width="11.7109375" customWidth="1"/>
    <col min="9473" max="9473" width="14.5703125" customWidth="1"/>
    <col min="9474" max="9474" width="14.7109375" customWidth="1"/>
    <col min="9475" max="9475" width="24.42578125" customWidth="1"/>
    <col min="9476" max="9476" width="10.7109375" customWidth="1"/>
    <col min="9487" max="9487" width="11.7109375" customWidth="1"/>
    <col min="9729" max="9729" width="14.5703125" customWidth="1"/>
    <col min="9730" max="9730" width="14.7109375" customWidth="1"/>
    <col min="9731" max="9731" width="24.42578125" customWidth="1"/>
    <col min="9732" max="9732" width="10.7109375" customWidth="1"/>
    <col min="9743" max="9743" width="11.7109375" customWidth="1"/>
    <col min="9985" max="9985" width="14.5703125" customWidth="1"/>
    <col min="9986" max="9986" width="14.7109375" customWidth="1"/>
    <col min="9987" max="9987" width="24.42578125" customWidth="1"/>
    <col min="9988" max="9988" width="10.7109375" customWidth="1"/>
    <col min="9999" max="9999" width="11.7109375" customWidth="1"/>
    <col min="10241" max="10241" width="14.5703125" customWidth="1"/>
    <col min="10242" max="10242" width="14.7109375" customWidth="1"/>
    <col min="10243" max="10243" width="24.42578125" customWidth="1"/>
    <col min="10244" max="10244" width="10.7109375" customWidth="1"/>
    <col min="10255" max="10255" width="11.7109375" customWidth="1"/>
    <col min="10497" max="10497" width="14.5703125" customWidth="1"/>
    <col min="10498" max="10498" width="14.7109375" customWidth="1"/>
    <col min="10499" max="10499" width="24.42578125" customWidth="1"/>
    <col min="10500" max="10500" width="10.7109375" customWidth="1"/>
    <col min="10511" max="10511" width="11.7109375" customWidth="1"/>
    <col min="10753" max="10753" width="14.5703125" customWidth="1"/>
    <col min="10754" max="10754" width="14.7109375" customWidth="1"/>
    <col min="10755" max="10755" width="24.42578125" customWidth="1"/>
    <col min="10756" max="10756" width="10.7109375" customWidth="1"/>
    <col min="10767" max="10767" width="11.7109375" customWidth="1"/>
    <col min="11009" max="11009" width="14.5703125" customWidth="1"/>
    <col min="11010" max="11010" width="14.7109375" customWidth="1"/>
    <col min="11011" max="11011" width="24.42578125" customWidth="1"/>
    <col min="11012" max="11012" width="10.7109375" customWidth="1"/>
    <col min="11023" max="11023" width="11.7109375" customWidth="1"/>
    <col min="11265" max="11265" width="14.5703125" customWidth="1"/>
    <col min="11266" max="11266" width="14.7109375" customWidth="1"/>
    <col min="11267" max="11267" width="24.42578125" customWidth="1"/>
    <col min="11268" max="11268" width="10.7109375" customWidth="1"/>
    <col min="11279" max="11279" width="11.7109375" customWidth="1"/>
    <col min="11521" max="11521" width="14.5703125" customWidth="1"/>
    <col min="11522" max="11522" width="14.7109375" customWidth="1"/>
    <col min="11523" max="11523" width="24.42578125" customWidth="1"/>
    <col min="11524" max="11524" width="10.7109375" customWidth="1"/>
    <col min="11535" max="11535" width="11.7109375" customWidth="1"/>
    <col min="11777" max="11777" width="14.5703125" customWidth="1"/>
    <col min="11778" max="11778" width="14.7109375" customWidth="1"/>
    <col min="11779" max="11779" width="24.42578125" customWidth="1"/>
    <col min="11780" max="11780" width="10.7109375" customWidth="1"/>
    <col min="11791" max="11791" width="11.7109375" customWidth="1"/>
    <col min="12033" max="12033" width="14.5703125" customWidth="1"/>
    <col min="12034" max="12034" width="14.7109375" customWidth="1"/>
    <col min="12035" max="12035" width="24.42578125" customWidth="1"/>
    <col min="12036" max="12036" width="10.7109375" customWidth="1"/>
    <col min="12047" max="12047" width="11.7109375" customWidth="1"/>
    <col min="12289" max="12289" width="14.5703125" customWidth="1"/>
    <col min="12290" max="12290" width="14.7109375" customWidth="1"/>
    <col min="12291" max="12291" width="24.42578125" customWidth="1"/>
    <col min="12292" max="12292" width="10.7109375" customWidth="1"/>
    <col min="12303" max="12303" width="11.7109375" customWidth="1"/>
    <col min="12545" max="12545" width="14.5703125" customWidth="1"/>
    <col min="12546" max="12546" width="14.7109375" customWidth="1"/>
    <col min="12547" max="12547" width="24.42578125" customWidth="1"/>
    <col min="12548" max="12548" width="10.7109375" customWidth="1"/>
    <col min="12559" max="12559" width="11.7109375" customWidth="1"/>
    <col min="12801" max="12801" width="14.5703125" customWidth="1"/>
    <col min="12802" max="12802" width="14.7109375" customWidth="1"/>
    <col min="12803" max="12803" width="24.42578125" customWidth="1"/>
    <col min="12804" max="12804" width="10.7109375" customWidth="1"/>
    <col min="12815" max="12815" width="11.7109375" customWidth="1"/>
    <col min="13057" max="13057" width="14.5703125" customWidth="1"/>
    <col min="13058" max="13058" width="14.7109375" customWidth="1"/>
    <col min="13059" max="13059" width="24.42578125" customWidth="1"/>
    <col min="13060" max="13060" width="10.7109375" customWidth="1"/>
    <col min="13071" max="13071" width="11.7109375" customWidth="1"/>
    <col min="13313" max="13313" width="14.5703125" customWidth="1"/>
    <col min="13314" max="13314" width="14.7109375" customWidth="1"/>
    <col min="13315" max="13315" width="24.42578125" customWidth="1"/>
    <col min="13316" max="13316" width="10.7109375" customWidth="1"/>
    <col min="13327" max="13327" width="11.7109375" customWidth="1"/>
    <col min="13569" max="13569" width="14.5703125" customWidth="1"/>
    <col min="13570" max="13570" width="14.7109375" customWidth="1"/>
    <col min="13571" max="13571" width="24.42578125" customWidth="1"/>
    <col min="13572" max="13572" width="10.7109375" customWidth="1"/>
    <col min="13583" max="13583" width="11.7109375" customWidth="1"/>
    <col min="13825" max="13825" width="14.5703125" customWidth="1"/>
    <col min="13826" max="13826" width="14.7109375" customWidth="1"/>
    <col min="13827" max="13827" width="24.42578125" customWidth="1"/>
    <col min="13828" max="13828" width="10.7109375" customWidth="1"/>
    <col min="13839" max="13839" width="11.7109375" customWidth="1"/>
    <col min="14081" max="14081" width="14.5703125" customWidth="1"/>
    <col min="14082" max="14082" width="14.7109375" customWidth="1"/>
    <col min="14083" max="14083" width="24.42578125" customWidth="1"/>
    <col min="14084" max="14084" width="10.7109375" customWidth="1"/>
    <col min="14095" max="14095" width="11.7109375" customWidth="1"/>
    <col min="14337" max="14337" width="14.5703125" customWidth="1"/>
    <col min="14338" max="14338" width="14.7109375" customWidth="1"/>
    <col min="14339" max="14339" width="24.42578125" customWidth="1"/>
    <col min="14340" max="14340" width="10.7109375" customWidth="1"/>
    <col min="14351" max="14351" width="11.7109375" customWidth="1"/>
    <col min="14593" max="14593" width="14.5703125" customWidth="1"/>
    <col min="14594" max="14594" width="14.7109375" customWidth="1"/>
    <col min="14595" max="14595" width="24.42578125" customWidth="1"/>
    <col min="14596" max="14596" width="10.7109375" customWidth="1"/>
    <col min="14607" max="14607" width="11.7109375" customWidth="1"/>
    <col min="14849" max="14849" width="14.5703125" customWidth="1"/>
    <col min="14850" max="14850" width="14.7109375" customWidth="1"/>
    <col min="14851" max="14851" width="24.42578125" customWidth="1"/>
    <col min="14852" max="14852" width="10.7109375" customWidth="1"/>
    <col min="14863" max="14863" width="11.7109375" customWidth="1"/>
    <col min="15105" max="15105" width="14.5703125" customWidth="1"/>
    <col min="15106" max="15106" width="14.7109375" customWidth="1"/>
    <col min="15107" max="15107" width="24.42578125" customWidth="1"/>
    <col min="15108" max="15108" width="10.7109375" customWidth="1"/>
    <col min="15119" max="15119" width="11.7109375" customWidth="1"/>
    <col min="15361" max="15361" width="14.5703125" customWidth="1"/>
    <col min="15362" max="15362" width="14.7109375" customWidth="1"/>
    <col min="15363" max="15363" width="24.42578125" customWidth="1"/>
    <col min="15364" max="15364" width="10.7109375" customWidth="1"/>
    <col min="15375" max="15375" width="11.7109375" customWidth="1"/>
    <col min="15617" max="15617" width="14.5703125" customWidth="1"/>
    <col min="15618" max="15618" width="14.7109375" customWidth="1"/>
    <col min="15619" max="15619" width="24.42578125" customWidth="1"/>
    <col min="15620" max="15620" width="10.7109375" customWidth="1"/>
    <col min="15631" max="15631" width="11.7109375" customWidth="1"/>
    <col min="15873" max="15873" width="14.5703125" customWidth="1"/>
    <col min="15874" max="15874" width="14.7109375" customWidth="1"/>
    <col min="15875" max="15875" width="24.42578125" customWidth="1"/>
    <col min="15876" max="15876" width="10.7109375" customWidth="1"/>
    <col min="15887" max="15887" width="11.7109375" customWidth="1"/>
    <col min="16129" max="16129" width="14.5703125" customWidth="1"/>
    <col min="16130" max="16130" width="14.7109375" customWidth="1"/>
    <col min="16131" max="16131" width="24.42578125" customWidth="1"/>
    <col min="16132" max="16132" width="10.7109375" customWidth="1"/>
    <col min="16143" max="16143" width="11.7109375" customWidth="1"/>
  </cols>
  <sheetData>
    <row r="1" spans="1:15" ht="28.5" thickBot="1" x14ac:dyDescent="0.45">
      <c r="A1" s="153" t="s">
        <v>166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3" spans="1:15" ht="15.75" x14ac:dyDescent="0.25">
      <c r="A3" s="62" t="s">
        <v>112</v>
      </c>
      <c r="B3" s="30"/>
      <c r="C3" s="30"/>
      <c r="D3" s="30"/>
      <c r="F3" s="63"/>
      <c r="G3" s="63"/>
      <c r="H3" s="64"/>
      <c r="I3" s="64"/>
      <c r="J3" s="63"/>
      <c r="K3" s="63"/>
      <c r="L3" s="63"/>
      <c r="M3" s="63"/>
      <c r="N3" s="63"/>
    </row>
    <row r="4" spans="1:15" x14ac:dyDescent="0.25">
      <c r="B4" s="65" t="s">
        <v>167</v>
      </c>
      <c r="C4" s="65" t="s">
        <v>125</v>
      </c>
      <c r="D4" s="30"/>
      <c r="F4" s="140"/>
      <c r="G4" s="140"/>
      <c r="H4" s="141">
        <v>1</v>
      </c>
      <c r="I4" s="142">
        <v>1</v>
      </c>
      <c r="J4" s="142">
        <v>0</v>
      </c>
      <c r="K4" s="142">
        <v>0</v>
      </c>
      <c r="L4" s="142">
        <v>0</v>
      </c>
      <c r="M4" s="142">
        <v>-1000</v>
      </c>
      <c r="N4" s="140"/>
      <c r="O4" s="98"/>
    </row>
    <row r="5" spans="1:15" x14ac:dyDescent="0.25">
      <c r="B5" s="65" t="s">
        <v>168</v>
      </c>
      <c r="C5" s="65" t="s">
        <v>169</v>
      </c>
      <c r="D5" s="30"/>
      <c r="F5" s="93" t="s">
        <v>117</v>
      </c>
      <c r="G5" s="93" t="s">
        <v>118</v>
      </c>
      <c r="H5" s="94" t="s">
        <v>0</v>
      </c>
      <c r="I5" s="72" t="s">
        <v>1</v>
      </c>
      <c r="J5" s="95" t="s">
        <v>119</v>
      </c>
      <c r="K5" s="95" t="s">
        <v>120</v>
      </c>
      <c r="L5" s="95" t="s">
        <v>121</v>
      </c>
      <c r="M5" s="95" t="s">
        <v>170</v>
      </c>
      <c r="N5" s="95" t="s">
        <v>122</v>
      </c>
      <c r="O5" s="74" t="s">
        <v>123</v>
      </c>
    </row>
    <row r="6" spans="1:15" x14ac:dyDescent="0.25">
      <c r="B6" s="65" t="s">
        <v>171</v>
      </c>
      <c r="C6" s="65" t="s">
        <v>172</v>
      </c>
      <c r="D6" s="30"/>
      <c r="F6" s="91" t="s">
        <v>119</v>
      </c>
      <c r="G6" s="86">
        <v>0</v>
      </c>
      <c r="H6" s="77">
        <v>-3</v>
      </c>
      <c r="I6" s="78">
        <v>2</v>
      </c>
      <c r="J6" s="77">
        <v>1</v>
      </c>
      <c r="K6" s="77">
        <v>0</v>
      </c>
      <c r="L6" s="77">
        <v>0</v>
      </c>
      <c r="M6" s="77">
        <v>0</v>
      </c>
      <c r="N6" s="77">
        <v>10</v>
      </c>
      <c r="O6" s="98">
        <f>+N6/I6</f>
        <v>5</v>
      </c>
    </row>
    <row r="7" spans="1:15" x14ac:dyDescent="0.25">
      <c r="B7" s="80" t="s">
        <v>127</v>
      </c>
      <c r="C7" s="81" t="s">
        <v>128</v>
      </c>
      <c r="D7" s="30"/>
      <c r="F7" s="83" t="s">
        <v>170</v>
      </c>
      <c r="G7" s="84">
        <v>-1000</v>
      </c>
      <c r="H7" s="78">
        <v>2</v>
      </c>
      <c r="I7" s="78">
        <v>4</v>
      </c>
      <c r="J7" s="78">
        <v>0</v>
      </c>
      <c r="K7" s="78">
        <v>-1</v>
      </c>
      <c r="L7" s="78">
        <v>0</v>
      </c>
      <c r="M7" s="78">
        <v>1</v>
      </c>
      <c r="N7" s="78">
        <v>16</v>
      </c>
      <c r="O7" s="85">
        <f>+N7/I7</f>
        <v>4</v>
      </c>
    </row>
    <row r="8" spans="1:15" x14ac:dyDescent="0.25">
      <c r="A8" t="s">
        <v>129</v>
      </c>
      <c r="B8" s="65" t="s">
        <v>173</v>
      </c>
      <c r="C8" s="82" t="s">
        <v>131</v>
      </c>
      <c r="D8" s="30"/>
      <c r="F8" s="91" t="s">
        <v>121</v>
      </c>
      <c r="G8" s="86">
        <v>0</v>
      </c>
      <c r="H8" s="77">
        <v>1</v>
      </c>
      <c r="I8" s="78">
        <v>-3</v>
      </c>
      <c r="J8" s="77">
        <v>0</v>
      </c>
      <c r="K8" s="77">
        <v>0</v>
      </c>
      <c r="L8" s="77">
        <v>1</v>
      </c>
      <c r="M8" s="77">
        <v>0</v>
      </c>
      <c r="N8" s="77">
        <v>6</v>
      </c>
      <c r="O8" s="101" t="s">
        <v>126</v>
      </c>
    </row>
    <row r="9" spans="1:15" x14ac:dyDescent="0.25">
      <c r="B9" s="30"/>
      <c r="C9" s="30"/>
      <c r="D9" s="30"/>
      <c r="F9" s="86" t="s">
        <v>132</v>
      </c>
      <c r="G9" s="86" t="s">
        <v>133</v>
      </c>
      <c r="H9" s="86">
        <f t="array" ref="H9">SUM($G6:$G8*H6:H8)-H4</f>
        <v>-2001</v>
      </c>
      <c r="I9" s="84">
        <f t="array" ref="I9">SUM($G6:$G8*I6:I8)-I4</f>
        <v>-4001</v>
      </c>
      <c r="J9" s="86">
        <f t="array" ref="J9">SUM($G6:$G8*J6:J8)-J4</f>
        <v>0</v>
      </c>
      <c r="K9" s="86">
        <f t="array" ref="K9">SUM($G6:$G8*K6:K8)-K4</f>
        <v>1000</v>
      </c>
      <c r="L9" s="86">
        <f t="array" ref="L9">SUM($G6:$G8*L6:L8)-L4</f>
        <v>0</v>
      </c>
      <c r="M9" s="86">
        <f t="array" ref="M9">SUM($G6:$G8*M6:M8)-M4</f>
        <v>0</v>
      </c>
      <c r="N9" s="86">
        <f t="array" ref="N9">SUM($G6:$G8*N6:N8)-N4</f>
        <v>-16000</v>
      </c>
      <c r="O9" s="98"/>
    </row>
    <row r="10" spans="1:15" ht="15.75" x14ac:dyDescent="0.25">
      <c r="A10" s="62" t="s">
        <v>134</v>
      </c>
      <c r="B10" s="30"/>
      <c r="C10" s="30"/>
      <c r="D10" s="30"/>
      <c r="F10" s="98"/>
      <c r="G10" s="98"/>
      <c r="H10" s="98"/>
      <c r="I10" s="98"/>
      <c r="J10" s="98"/>
      <c r="K10" s="98"/>
      <c r="L10" s="98"/>
      <c r="M10" s="98"/>
      <c r="N10" s="98"/>
      <c r="O10" s="87"/>
    </row>
    <row r="11" spans="1:15" x14ac:dyDescent="0.25">
      <c r="B11" s="65" t="s">
        <v>167</v>
      </c>
      <c r="C11" s="65" t="s">
        <v>135</v>
      </c>
      <c r="D11" s="65" t="s">
        <v>140</v>
      </c>
      <c r="F11" s="86"/>
      <c r="G11" s="86"/>
      <c r="H11" s="96">
        <v>1</v>
      </c>
      <c r="I11" s="97">
        <v>1</v>
      </c>
      <c r="J11" s="97">
        <v>0</v>
      </c>
      <c r="K11" s="97">
        <v>0</v>
      </c>
      <c r="L11" s="97">
        <v>0</v>
      </c>
      <c r="M11" s="142">
        <v>-1000</v>
      </c>
      <c r="N11" s="86"/>
      <c r="O11" s="98"/>
    </row>
    <row r="12" spans="1:15" x14ac:dyDescent="0.25">
      <c r="B12" s="65" t="s">
        <v>168</v>
      </c>
      <c r="C12" s="65" t="s">
        <v>174</v>
      </c>
      <c r="D12" s="65" t="s">
        <v>175</v>
      </c>
      <c r="F12" s="93" t="s">
        <v>117</v>
      </c>
      <c r="G12" s="93" t="s">
        <v>118</v>
      </c>
      <c r="H12" s="90" t="s">
        <v>0</v>
      </c>
      <c r="I12" s="95" t="s">
        <v>1</v>
      </c>
      <c r="J12" s="95" t="s">
        <v>119</v>
      </c>
      <c r="K12" s="95" t="s">
        <v>120</v>
      </c>
      <c r="L12" s="95" t="s">
        <v>121</v>
      </c>
      <c r="M12" s="95" t="s">
        <v>170</v>
      </c>
      <c r="N12" s="95" t="s">
        <v>122</v>
      </c>
      <c r="O12" s="74" t="s">
        <v>123</v>
      </c>
    </row>
    <row r="13" spans="1:15" x14ac:dyDescent="0.25">
      <c r="B13" s="65" t="s">
        <v>171</v>
      </c>
      <c r="C13" s="65" t="s">
        <v>139</v>
      </c>
      <c r="D13" s="65" t="s">
        <v>176</v>
      </c>
      <c r="F13" s="91" t="s">
        <v>119</v>
      </c>
      <c r="G13" s="86">
        <v>0</v>
      </c>
      <c r="H13" s="78">
        <f t="shared" ref="H13:N13" si="0">+H14*-2+H6</f>
        <v>-4</v>
      </c>
      <c r="I13" s="77">
        <f t="shared" si="0"/>
        <v>0</v>
      </c>
      <c r="J13" s="77">
        <f t="shared" si="0"/>
        <v>1</v>
      </c>
      <c r="K13" s="77">
        <f t="shared" si="0"/>
        <v>0.5</v>
      </c>
      <c r="L13" s="77">
        <f t="shared" si="0"/>
        <v>0</v>
      </c>
      <c r="M13" s="77">
        <f t="shared" si="0"/>
        <v>-0.5</v>
      </c>
      <c r="N13" s="77">
        <f t="shared" si="0"/>
        <v>2</v>
      </c>
      <c r="O13" s="101" t="s">
        <v>126</v>
      </c>
    </row>
    <row r="14" spans="1:15" x14ac:dyDescent="0.25">
      <c r="B14" s="80"/>
      <c r="C14" s="80" t="s">
        <v>141</v>
      </c>
      <c r="D14" s="81" t="s">
        <v>142</v>
      </c>
      <c r="F14" s="91" t="s">
        <v>1</v>
      </c>
      <c r="G14" s="86">
        <v>1</v>
      </c>
      <c r="H14" s="78">
        <f t="shared" ref="H14:N14" si="1">+H7/4</f>
        <v>0.5</v>
      </c>
      <c r="I14" s="77">
        <f t="shared" si="1"/>
        <v>1</v>
      </c>
      <c r="J14" s="77">
        <f t="shared" si="1"/>
        <v>0</v>
      </c>
      <c r="K14" s="77">
        <f t="shared" si="1"/>
        <v>-0.25</v>
      </c>
      <c r="L14" s="77">
        <f t="shared" si="1"/>
        <v>0</v>
      </c>
      <c r="M14" s="77">
        <f t="shared" si="1"/>
        <v>0.25</v>
      </c>
      <c r="N14" s="77">
        <f t="shared" si="1"/>
        <v>4</v>
      </c>
      <c r="O14" s="115">
        <f>+N14/H14</f>
        <v>8</v>
      </c>
    </row>
    <row r="15" spans="1:15" x14ac:dyDescent="0.25">
      <c r="A15" t="s">
        <v>129</v>
      </c>
      <c r="B15" s="65" t="s">
        <v>173</v>
      </c>
      <c r="C15" s="82" t="s">
        <v>143</v>
      </c>
      <c r="D15" s="82" t="s">
        <v>131</v>
      </c>
      <c r="F15" s="83" t="s">
        <v>121</v>
      </c>
      <c r="G15" s="84">
        <v>0</v>
      </c>
      <c r="H15" s="78">
        <f t="shared" ref="H15:N15" si="2">+H14*3+H8</f>
        <v>2.5</v>
      </c>
      <c r="I15" s="78">
        <f t="shared" si="2"/>
        <v>0</v>
      </c>
      <c r="J15" s="78">
        <f t="shared" si="2"/>
        <v>0</v>
      </c>
      <c r="K15" s="78">
        <f t="shared" si="2"/>
        <v>-0.75</v>
      </c>
      <c r="L15" s="78">
        <f t="shared" si="2"/>
        <v>1</v>
      </c>
      <c r="M15" s="78">
        <f t="shared" si="2"/>
        <v>0.75</v>
      </c>
      <c r="N15" s="78">
        <f t="shared" si="2"/>
        <v>18</v>
      </c>
      <c r="O15" s="143">
        <f>+N15/H15</f>
        <v>7.2</v>
      </c>
    </row>
    <row r="16" spans="1:15" x14ac:dyDescent="0.25">
      <c r="B16" s="30"/>
      <c r="C16" s="30"/>
      <c r="D16" s="30"/>
      <c r="F16" s="86" t="s">
        <v>132</v>
      </c>
      <c r="G16" s="86" t="s">
        <v>133</v>
      </c>
      <c r="H16" s="78">
        <f t="array" ref="H16">SUM($G13:$G15*H13:H15)-H11</f>
        <v>-0.5</v>
      </c>
      <c r="I16" s="77">
        <f t="array" ref="I16">SUM($G13:$G15*I13:I15)-I11</f>
        <v>0</v>
      </c>
      <c r="J16" s="77">
        <f t="array" ref="J16">SUM($G13:$G15*J13:J15)-J11</f>
        <v>0</v>
      </c>
      <c r="K16" s="77">
        <f t="array" ref="K16">SUM($G13:$G15*K13:K15)-K11</f>
        <v>-0.25</v>
      </c>
      <c r="L16" s="77">
        <f t="array" ref="L16">SUM($G13:$G15*L13:L15)-L11</f>
        <v>0</v>
      </c>
      <c r="M16" s="77">
        <f t="array" ref="M16">SUM($G13:$G15*M13:M15)-M11</f>
        <v>1000.25</v>
      </c>
      <c r="N16" s="77">
        <f t="array" ref="N16">SUM($G13:$G15*N13:N15)-N11</f>
        <v>4</v>
      </c>
      <c r="O16" s="98"/>
    </row>
    <row r="17" spans="1:15" ht="15.75" x14ac:dyDescent="0.25">
      <c r="A17" s="62" t="s">
        <v>177</v>
      </c>
      <c r="B17" s="30"/>
      <c r="C17" s="30"/>
      <c r="D17" s="30"/>
      <c r="F17" s="98"/>
      <c r="G17" s="98"/>
      <c r="H17" s="98"/>
      <c r="I17" s="98"/>
      <c r="J17" s="98"/>
      <c r="K17" s="98"/>
      <c r="L17" s="98"/>
      <c r="M17" s="98"/>
      <c r="N17" s="98"/>
      <c r="O17" s="98"/>
    </row>
    <row r="18" spans="1:15" x14ac:dyDescent="0.25">
      <c r="B18" s="65" t="s">
        <v>167</v>
      </c>
      <c r="C18" s="65" t="s">
        <v>135</v>
      </c>
      <c r="D18" s="65" t="s">
        <v>140</v>
      </c>
      <c r="F18" s="86"/>
      <c r="G18" s="86"/>
      <c r="H18" s="96">
        <v>1</v>
      </c>
      <c r="I18" s="97">
        <v>1</v>
      </c>
      <c r="J18" s="97">
        <v>0</v>
      </c>
      <c r="K18" s="97">
        <v>0</v>
      </c>
      <c r="L18" s="97">
        <v>0</v>
      </c>
      <c r="M18" s="142">
        <v>-1000</v>
      </c>
      <c r="N18" s="86"/>
      <c r="O18" s="98"/>
    </row>
    <row r="19" spans="1:15" x14ac:dyDescent="0.25">
      <c r="B19" s="65" t="s">
        <v>168</v>
      </c>
      <c r="C19" s="65" t="s">
        <v>178</v>
      </c>
      <c r="D19" s="65" t="s">
        <v>175</v>
      </c>
      <c r="F19" s="93" t="s">
        <v>117</v>
      </c>
      <c r="G19" s="93" t="s">
        <v>118</v>
      </c>
      <c r="H19" s="94" t="s">
        <v>0</v>
      </c>
      <c r="I19" s="95" t="s">
        <v>1</v>
      </c>
      <c r="J19" s="95" t="s">
        <v>119</v>
      </c>
      <c r="K19" s="72" t="s">
        <v>120</v>
      </c>
      <c r="L19" s="95" t="s">
        <v>121</v>
      </c>
      <c r="M19" s="95" t="s">
        <v>170</v>
      </c>
      <c r="N19" s="95" t="s">
        <v>122</v>
      </c>
      <c r="O19" s="144" t="s">
        <v>123</v>
      </c>
    </row>
    <row r="20" spans="1:15" x14ac:dyDescent="0.25">
      <c r="B20" s="65" t="s">
        <v>171</v>
      </c>
      <c r="C20" s="65" t="s">
        <v>139</v>
      </c>
      <c r="D20" s="65" t="s">
        <v>176</v>
      </c>
      <c r="F20" s="91" t="s">
        <v>119</v>
      </c>
      <c r="G20" s="86">
        <v>0</v>
      </c>
      <c r="H20" s="77">
        <f>+H22*-$H$13+H13</f>
        <v>0</v>
      </c>
      <c r="I20" s="77">
        <f t="shared" ref="I20:N20" si="3">+I22*-$H$13+I13</f>
        <v>0</v>
      </c>
      <c r="J20" s="77">
        <f t="shared" si="3"/>
        <v>1</v>
      </c>
      <c r="K20" s="78">
        <f t="shared" si="3"/>
        <v>-0.7</v>
      </c>
      <c r="L20" s="77">
        <f t="shared" si="3"/>
        <v>1.6</v>
      </c>
      <c r="M20" s="77">
        <f t="shared" si="3"/>
        <v>0.7</v>
      </c>
      <c r="N20" s="77">
        <f t="shared" si="3"/>
        <v>30.8</v>
      </c>
      <c r="O20" s="145" t="s">
        <v>126</v>
      </c>
    </row>
    <row r="21" spans="1:15" x14ac:dyDescent="0.25">
      <c r="B21" s="80"/>
      <c r="C21" s="80" t="s">
        <v>141</v>
      </c>
      <c r="D21" s="81" t="s">
        <v>142</v>
      </c>
      <c r="F21" s="91" t="s">
        <v>1</v>
      </c>
      <c r="G21" s="86">
        <v>1</v>
      </c>
      <c r="H21" s="77">
        <f>+H22*-$H$14+H14</f>
        <v>0</v>
      </c>
      <c r="I21" s="77">
        <f t="shared" ref="I21:N21" si="4">+I22*-$H$14+I14</f>
        <v>1</v>
      </c>
      <c r="J21" s="77">
        <f t="shared" si="4"/>
        <v>0</v>
      </c>
      <c r="K21" s="78">
        <f t="shared" si="4"/>
        <v>-0.1</v>
      </c>
      <c r="L21" s="77">
        <f t="shared" si="4"/>
        <v>-0.2</v>
      </c>
      <c r="M21" s="77">
        <f t="shared" si="4"/>
        <v>0.1</v>
      </c>
      <c r="N21" s="77">
        <f t="shared" si="4"/>
        <v>0.39999999999999991</v>
      </c>
      <c r="O21" s="145" t="s">
        <v>126</v>
      </c>
    </row>
    <row r="22" spans="1:15" x14ac:dyDescent="0.25">
      <c r="A22" t="s">
        <v>129</v>
      </c>
      <c r="B22" s="65" t="s">
        <v>173</v>
      </c>
      <c r="C22" s="82" t="s">
        <v>179</v>
      </c>
      <c r="D22" s="82" t="s">
        <v>131</v>
      </c>
      <c r="F22" s="91" t="s">
        <v>0</v>
      </c>
      <c r="G22" s="86">
        <v>1</v>
      </c>
      <c r="H22" s="77">
        <f>+H15/$H$15</f>
        <v>1</v>
      </c>
      <c r="I22" s="77">
        <f t="shared" ref="I22:N22" si="5">+I15/$H$15</f>
        <v>0</v>
      </c>
      <c r="J22" s="77">
        <f t="shared" si="5"/>
        <v>0</v>
      </c>
      <c r="K22" s="78">
        <f t="shared" si="5"/>
        <v>-0.3</v>
      </c>
      <c r="L22" s="77">
        <f t="shared" si="5"/>
        <v>0.4</v>
      </c>
      <c r="M22" s="77">
        <f t="shared" si="5"/>
        <v>0.3</v>
      </c>
      <c r="N22" s="77">
        <f t="shared" si="5"/>
        <v>7.2</v>
      </c>
      <c r="O22" s="145" t="s">
        <v>126</v>
      </c>
    </row>
    <row r="23" spans="1:15" x14ac:dyDescent="0.25">
      <c r="F23" s="86" t="s">
        <v>132</v>
      </c>
      <c r="G23" s="86" t="s">
        <v>133</v>
      </c>
      <c r="H23" s="77">
        <f t="array" ref="H23">SUM($G20:$G22*H20:H22)-H18</f>
        <v>0</v>
      </c>
      <c r="I23" s="77">
        <f t="array" ref="I23">SUM($G20:$G22*I20:I22)-I18</f>
        <v>0</v>
      </c>
      <c r="J23" s="77">
        <f t="array" ref="J23">SUM($G20:$G22*J20:J22)-J18</f>
        <v>0</v>
      </c>
      <c r="K23" s="108">
        <f t="array" ref="K23">SUM($G20:$G22*K20:K22)-K18</f>
        <v>-0.4</v>
      </c>
      <c r="L23" s="109">
        <f t="array" ref="L23">SUM($G20:$G22*L20:L22)-L18</f>
        <v>0.2</v>
      </c>
      <c r="M23" s="109"/>
      <c r="N23" s="109">
        <f t="array" ref="N23">SUM($G20:$G22*N20:N22)-N18</f>
        <v>7.6</v>
      </c>
      <c r="O23" s="98"/>
    </row>
    <row r="24" spans="1:15" x14ac:dyDescent="0.25">
      <c r="F24" s="152" t="s">
        <v>181</v>
      </c>
      <c r="G24" s="98"/>
      <c r="H24" s="98"/>
      <c r="I24" s="98"/>
      <c r="J24" s="98"/>
      <c r="K24" s="98"/>
      <c r="L24" s="98"/>
      <c r="M24" s="98"/>
      <c r="N24" s="98"/>
      <c r="O24" s="98"/>
    </row>
    <row r="25" spans="1:15" x14ac:dyDescent="0.25">
      <c r="F25" s="98"/>
      <c r="G25" s="98"/>
      <c r="H25" s="98"/>
      <c r="I25" s="98"/>
      <c r="J25" s="98"/>
      <c r="K25" s="98"/>
      <c r="L25" s="98"/>
      <c r="M25" s="98"/>
      <c r="N25" s="98"/>
      <c r="O25" s="98"/>
    </row>
    <row r="27" spans="1:15" x14ac:dyDescent="0.25">
      <c r="G27" s="79" t="s">
        <v>0</v>
      </c>
      <c r="H27" s="79" t="s">
        <v>1</v>
      </c>
    </row>
    <row r="28" spans="1:15" x14ac:dyDescent="0.25">
      <c r="F28" s="103" t="s">
        <v>144</v>
      </c>
      <c r="G28" s="76">
        <v>1</v>
      </c>
      <c r="H28" s="76">
        <v>1</v>
      </c>
      <c r="J28" s="103" t="s">
        <v>145</v>
      </c>
    </row>
    <row r="29" spans="1:15" x14ac:dyDescent="0.25">
      <c r="F29" s="103" t="s">
        <v>108</v>
      </c>
      <c r="G29" s="100"/>
      <c r="H29" s="100"/>
      <c r="J29" s="100">
        <f t="array" ref="J29">SUM(G28:H28*G29:H29)</f>
        <v>0</v>
      </c>
    </row>
    <row r="30" spans="1:15" x14ac:dyDescent="0.25">
      <c r="I30" s="104" t="s">
        <v>147</v>
      </c>
      <c r="J30" s="104"/>
      <c r="K30" s="104" t="s">
        <v>148</v>
      </c>
      <c r="L30" s="79" t="s">
        <v>149</v>
      </c>
      <c r="M30" s="79"/>
    </row>
    <row r="31" spans="1:15" x14ac:dyDescent="0.25">
      <c r="F31" s="103" t="s">
        <v>150</v>
      </c>
      <c r="G31" s="76">
        <v>-3</v>
      </c>
      <c r="H31" s="76">
        <v>2</v>
      </c>
      <c r="I31" s="76">
        <f t="array" ref="I31">SUM($G$29:$H$29*G31:H31)</f>
        <v>0</v>
      </c>
      <c r="J31" s="75" t="s">
        <v>151</v>
      </c>
      <c r="K31" s="76">
        <v>6</v>
      </c>
      <c r="L31" s="105"/>
      <c r="M31" s="146"/>
    </row>
    <row r="32" spans="1:15" x14ac:dyDescent="0.25">
      <c r="G32" s="76">
        <v>2</v>
      </c>
      <c r="H32" s="76">
        <v>4</v>
      </c>
      <c r="I32" s="76">
        <f t="array" ref="I32">SUM($G$29:$H$29*G32:H32)</f>
        <v>0</v>
      </c>
      <c r="J32" s="75" t="s">
        <v>180</v>
      </c>
      <c r="K32" s="76">
        <v>8</v>
      </c>
      <c r="L32" s="105"/>
      <c r="M32" s="147"/>
    </row>
    <row r="33" spans="5:13" x14ac:dyDescent="0.25">
      <c r="G33" s="76">
        <v>1</v>
      </c>
      <c r="H33" s="76">
        <v>-3</v>
      </c>
      <c r="I33" s="76">
        <f t="array" ref="I33">SUM($G$29:$H$29*G33:H33)</f>
        <v>0</v>
      </c>
      <c r="J33" s="75" t="s">
        <v>151</v>
      </c>
      <c r="K33" s="76">
        <v>3</v>
      </c>
      <c r="L33" s="105"/>
      <c r="M33" s="147"/>
    </row>
    <row r="34" spans="5:13" x14ac:dyDescent="0.25">
      <c r="E34" s="103"/>
    </row>
    <row r="35" spans="5:13" x14ac:dyDescent="0.25">
      <c r="E35" s="103" t="s">
        <v>146</v>
      </c>
    </row>
  </sheetData>
  <mergeCells count="1">
    <mergeCell ref="A1:O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A31" sqref="A31"/>
    </sheetView>
  </sheetViews>
  <sheetFormatPr defaultRowHeight="15" x14ac:dyDescent="0.25"/>
  <cols>
    <col min="1" max="1" width="14.5703125" customWidth="1"/>
    <col min="2" max="2" width="14.7109375" customWidth="1"/>
    <col min="3" max="3" width="24.42578125" customWidth="1"/>
    <col min="4" max="4" width="10.7109375" customWidth="1"/>
    <col min="14" max="14" width="11.7109375" customWidth="1"/>
    <col min="246" max="246" width="14.5703125" customWidth="1"/>
    <col min="247" max="247" width="14.7109375" customWidth="1"/>
    <col min="248" max="248" width="24.42578125" customWidth="1"/>
    <col min="249" max="249" width="10.7109375" customWidth="1"/>
    <col min="260" max="260" width="11.7109375" customWidth="1"/>
    <col min="502" max="502" width="14.5703125" customWidth="1"/>
    <col min="503" max="503" width="14.7109375" customWidth="1"/>
    <col min="504" max="504" width="24.42578125" customWidth="1"/>
    <col min="505" max="505" width="10.7109375" customWidth="1"/>
    <col min="516" max="516" width="11.7109375" customWidth="1"/>
    <col min="758" max="758" width="14.5703125" customWidth="1"/>
    <col min="759" max="759" width="14.7109375" customWidth="1"/>
    <col min="760" max="760" width="24.42578125" customWidth="1"/>
    <col min="761" max="761" width="10.7109375" customWidth="1"/>
    <col min="772" max="772" width="11.7109375" customWidth="1"/>
    <col min="1014" max="1014" width="14.5703125" customWidth="1"/>
    <col min="1015" max="1015" width="14.7109375" customWidth="1"/>
    <col min="1016" max="1016" width="24.42578125" customWidth="1"/>
    <col min="1017" max="1017" width="10.7109375" customWidth="1"/>
    <col min="1028" max="1028" width="11.7109375" customWidth="1"/>
    <col min="1270" max="1270" width="14.5703125" customWidth="1"/>
    <col min="1271" max="1271" width="14.7109375" customWidth="1"/>
    <col min="1272" max="1272" width="24.42578125" customWidth="1"/>
    <col min="1273" max="1273" width="10.7109375" customWidth="1"/>
    <col min="1284" max="1284" width="11.7109375" customWidth="1"/>
    <col min="1526" max="1526" width="14.5703125" customWidth="1"/>
    <col min="1527" max="1527" width="14.7109375" customWidth="1"/>
    <col min="1528" max="1528" width="24.42578125" customWidth="1"/>
    <col min="1529" max="1529" width="10.7109375" customWidth="1"/>
    <col min="1540" max="1540" width="11.7109375" customWidth="1"/>
    <col min="1782" max="1782" width="14.5703125" customWidth="1"/>
    <col min="1783" max="1783" width="14.7109375" customWidth="1"/>
    <col min="1784" max="1784" width="24.42578125" customWidth="1"/>
    <col min="1785" max="1785" width="10.7109375" customWidth="1"/>
    <col min="1796" max="1796" width="11.7109375" customWidth="1"/>
    <col min="2038" max="2038" width="14.5703125" customWidth="1"/>
    <col min="2039" max="2039" width="14.7109375" customWidth="1"/>
    <col min="2040" max="2040" width="24.42578125" customWidth="1"/>
    <col min="2041" max="2041" width="10.7109375" customWidth="1"/>
    <col min="2052" max="2052" width="11.7109375" customWidth="1"/>
    <col min="2294" max="2294" width="14.5703125" customWidth="1"/>
    <col min="2295" max="2295" width="14.7109375" customWidth="1"/>
    <col min="2296" max="2296" width="24.42578125" customWidth="1"/>
    <col min="2297" max="2297" width="10.7109375" customWidth="1"/>
    <col min="2308" max="2308" width="11.7109375" customWidth="1"/>
    <col min="2550" max="2550" width="14.5703125" customWidth="1"/>
    <col min="2551" max="2551" width="14.7109375" customWidth="1"/>
    <col min="2552" max="2552" width="24.42578125" customWidth="1"/>
    <col min="2553" max="2553" width="10.7109375" customWidth="1"/>
    <col min="2564" max="2564" width="11.7109375" customWidth="1"/>
    <col min="2806" max="2806" width="14.5703125" customWidth="1"/>
    <col min="2807" max="2807" width="14.7109375" customWidth="1"/>
    <col min="2808" max="2808" width="24.42578125" customWidth="1"/>
    <col min="2809" max="2809" width="10.7109375" customWidth="1"/>
    <col min="2820" max="2820" width="11.7109375" customWidth="1"/>
    <col min="3062" max="3062" width="14.5703125" customWidth="1"/>
    <col min="3063" max="3063" width="14.7109375" customWidth="1"/>
    <col min="3064" max="3064" width="24.42578125" customWidth="1"/>
    <col min="3065" max="3065" width="10.7109375" customWidth="1"/>
    <col min="3076" max="3076" width="11.7109375" customWidth="1"/>
    <col min="3318" max="3318" width="14.5703125" customWidth="1"/>
    <col min="3319" max="3319" width="14.7109375" customWidth="1"/>
    <col min="3320" max="3320" width="24.42578125" customWidth="1"/>
    <col min="3321" max="3321" width="10.7109375" customWidth="1"/>
    <col min="3332" max="3332" width="11.7109375" customWidth="1"/>
    <col min="3574" max="3574" width="14.5703125" customWidth="1"/>
    <col min="3575" max="3575" width="14.7109375" customWidth="1"/>
    <col min="3576" max="3576" width="24.42578125" customWidth="1"/>
    <col min="3577" max="3577" width="10.7109375" customWidth="1"/>
    <col min="3588" max="3588" width="11.7109375" customWidth="1"/>
    <col min="3830" max="3830" width="14.5703125" customWidth="1"/>
    <col min="3831" max="3831" width="14.7109375" customWidth="1"/>
    <col min="3832" max="3832" width="24.42578125" customWidth="1"/>
    <col min="3833" max="3833" width="10.7109375" customWidth="1"/>
    <col min="3844" max="3844" width="11.7109375" customWidth="1"/>
    <col min="4086" max="4086" width="14.5703125" customWidth="1"/>
    <col min="4087" max="4087" width="14.7109375" customWidth="1"/>
    <col min="4088" max="4088" width="24.42578125" customWidth="1"/>
    <col min="4089" max="4089" width="10.7109375" customWidth="1"/>
    <col min="4100" max="4100" width="11.7109375" customWidth="1"/>
    <col min="4342" max="4342" width="14.5703125" customWidth="1"/>
    <col min="4343" max="4343" width="14.7109375" customWidth="1"/>
    <col min="4344" max="4344" width="24.42578125" customWidth="1"/>
    <col min="4345" max="4345" width="10.7109375" customWidth="1"/>
    <col min="4356" max="4356" width="11.7109375" customWidth="1"/>
    <col min="4598" max="4598" width="14.5703125" customWidth="1"/>
    <col min="4599" max="4599" width="14.7109375" customWidth="1"/>
    <col min="4600" max="4600" width="24.42578125" customWidth="1"/>
    <col min="4601" max="4601" width="10.7109375" customWidth="1"/>
    <col min="4612" max="4612" width="11.7109375" customWidth="1"/>
    <col min="4854" max="4854" width="14.5703125" customWidth="1"/>
    <col min="4855" max="4855" width="14.7109375" customWidth="1"/>
    <col min="4856" max="4856" width="24.42578125" customWidth="1"/>
    <col min="4857" max="4857" width="10.7109375" customWidth="1"/>
    <col min="4868" max="4868" width="11.7109375" customWidth="1"/>
    <col min="5110" max="5110" width="14.5703125" customWidth="1"/>
    <col min="5111" max="5111" width="14.7109375" customWidth="1"/>
    <col min="5112" max="5112" width="24.42578125" customWidth="1"/>
    <col min="5113" max="5113" width="10.7109375" customWidth="1"/>
    <col min="5124" max="5124" width="11.7109375" customWidth="1"/>
    <col min="5366" max="5366" width="14.5703125" customWidth="1"/>
    <col min="5367" max="5367" width="14.7109375" customWidth="1"/>
    <col min="5368" max="5368" width="24.42578125" customWidth="1"/>
    <col min="5369" max="5369" width="10.7109375" customWidth="1"/>
    <col min="5380" max="5380" width="11.7109375" customWidth="1"/>
    <col min="5622" max="5622" width="14.5703125" customWidth="1"/>
    <col min="5623" max="5623" width="14.7109375" customWidth="1"/>
    <col min="5624" max="5624" width="24.42578125" customWidth="1"/>
    <col min="5625" max="5625" width="10.7109375" customWidth="1"/>
    <col min="5636" max="5636" width="11.7109375" customWidth="1"/>
    <col min="5878" max="5878" width="14.5703125" customWidth="1"/>
    <col min="5879" max="5879" width="14.7109375" customWidth="1"/>
    <col min="5880" max="5880" width="24.42578125" customWidth="1"/>
    <col min="5881" max="5881" width="10.7109375" customWidth="1"/>
    <col min="5892" max="5892" width="11.7109375" customWidth="1"/>
    <col min="6134" max="6134" width="14.5703125" customWidth="1"/>
    <col min="6135" max="6135" width="14.7109375" customWidth="1"/>
    <col min="6136" max="6136" width="24.42578125" customWidth="1"/>
    <col min="6137" max="6137" width="10.7109375" customWidth="1"/>
    <col min="6148" max="6148" width="11.7109375" customWidth="1"/>
    <col min="6390" max="6390" width="14.5703125" customWidth="1"/>
    <col min="6391" max="6391" width="14.7109375" customWidth="1"/>
    <col min="6392" max="6392" width="24.42578125" customWidth="1"/>
    <col min="6393" max="6393" width="10.7109375" customWidth="1"/>
    <col min="6404" max="6404" width="11.7109375" customWidth="1"/>
    <col min="6646" max="6646" width="14.5703125" customWidth="1"/>
    <col min="6647" max="6647" width="14.7109375" customWidth="1"/>
    <col min="6648" max="6648" width="24.42578125" customWidth="1"/>
    <col min="6649" max="6649" width="10.7109375" customWidth="1"/>
    <col min="6660" max="6660" width="11.7109375" customWidth="1"/>
    <col min="6902" max="6902" width="14.5703125" customWidth="1"/>
    <col min="6903" max="6903" width="14.7109375" customWidth="1"/>
    <col min="6904" max="6904" width="24.42578125" customWidth="1"/>
    <col min="6905" max="6905" width="10.7109375" customWidth="1"/>
    <col min="6916" max="6916" width="11.7109375" customWidth="1"/>
    <col min="7158" max="7158" width="14.5703125" customWidth="1"/>
    <col min="7159" max="7159" width="14.7109375" customWidth="1"/>
    <col min="7160" max="7160" width="24.42578125" customWidth="1"/>
    <col min="7161" max="7161" width="10.7109375" customWidth="1"/>
    <col min="7172" max="7172" width="11.7109375" customWidth="1"/>
    <col min="7414" max="7414" width="14.5703125" customWidth="1"/>
    <col min="7415" max="7415" width="14.7109375" customWidth="1"/>
    <col min="7416" max="7416" width="24.42578125" customWidth="1"/>
    <col min="7417" max="7417" width="10.7109375" customWidth="1"/>
    <col min="7428" max="7428" width="11.7109375" customWidth="1"/>
    <col min="7670" max="7670" width="14.5703125" customWidth="1"/>
    <col min="7671" max="7671" width="14.7109375" customWidth="1"/>
    <col min="7672" max="7672" width="24.42578125" customWidth="1"/>
    <col min="7673" max="7673" width="10.7109375" customWidth="1"/>
    <col min="7684" max="7684" width="11.7109375" customWidth="1"/>
    <col min="7926" max="7926" width="14.5703125" customWidth="1"/>
    <col min="7927" max="7927" width="14.7109375" customWidth="1"/>
    <col min="7928" max="7928" width="24.42578125" customWidth="1"/>
    <col min="7929" max="7929" width="10.7109375" customWidth="1"/>
    <col min="7940" max="7940" width="11.7109375" customWidth="1"/>
    <col min="8182" max="8182" width="14.5703125" customWidth="1"/>
    <col min="8183" max="8183" width="14.7109375" customWidth="1"/>
    <col min="8184" max="8184" width="24.42578125" customWidth="1"/>
    <col min="8185" max="8185" width="10.7109375" customWidth="1"/>
    <col min="8196" max="8196" width="11.7109375" customWidth="1"/>
    <col min="8438" max="8438" width="14.5703125" customWidth="1"/>
    <col min="8439" max="8439" width="14.7109375" customWidth="1"/>
    <col min="8440" max="8440" width="24.42578125" customWidth="1"/>
    <col min="8441" max="8441" width="10.7109375" customWidth="1"/>
    <col min="8452" max="8452" width="11.7109375" customWidth="1"/>
    <col min="8694" max="8694" width="14.5703125" customWidth="1"/>
    <col min="8695" max="8695" width="14.7109375" customWidth="1"/>
    <col min="8696" max="8696" width="24.42578125" customWidth="1"/>
    <col min="8697" max="8697" width="10.7109375" customWidth="1"/>
    <col min="8708" max="8708" width="11.7109375" customWidth="1"/>
    <col min="8950" max="8950" width="14.5703125" customWidth="1"/>
    <col min="8951" max="8951" width="14.7109375" customWidth="1"/>
    <col min="8952" max="8952" width="24.42578125" customWidth="1"/>
    <col min="8953" max="8953" width="10.7109375" customWidth="1"/>
    <col min="8964" max="8964" width="11.7109375" customWidth="1"/>
    <col min="9206" max="9206" width="14.5703125" customWidth="1"/>
    <col min="9207" max="9207" width="14.7109375" customWidth="1"/>
    <col min="9208" max="9208" width="24.42578125" customWidth="1"/>
    <col min="9209" max="9209" width="10.7109375" customWidth="1"/>
    <col min="9220" max="9220" width="11.7109375" customWidth="1"/>
    <col min="9462" max="9462" width="14.5703125" customWidth="1"/>
    <col min="9463" max="9463" width="14.7109375" customWidth="1"/>
    <col min="9464" max="9464" width="24.42578125" customWidth="1"/>
    <col min="9465" max="9465" width="10.7109375" customWidth="1"/>
    <col min="9476" max="9476" width="11.7109375" customWidth="1"/>
    <col min="9718" max="9718" width="14.5703125" customWidth="1"/>
    <col min="9719" max="9719" width="14.7109375" customWidth="1"/>
    <col min="9720" max="9720" width="24.42578125" customWidth="1"/>
    <col min="9721" max="9721" width="10.7109375" customWidth="1"/>
    <col min="9732" max="9732" width="11.7109375" customWidth="1"/>
    <col min="9974" max="9974" width="14.5703125" customWidth="1"/>
    <col min="9975" max="9975" width="14.7109375" customWidth="1"/>
    <col min="9976" max="9976" width="24.42578125" customWidth="1"/>
    <col min="9977" max="9977" width="10.7109375" customWidth="1"/>
    <col min="9988" max="9988" width="11.7109375" customWidth="1"/>
    <col min="10230" max="10230" width="14.5703125" customWidth="1"/>
    <col min="10231" max="10231" width="14.7109375" customWidth="1"/>
    <col min="10232" max="10232" width="24.42578125" customWidth="1"/>
    <col min="10233" max="10233" width="10.7109375" customWidth="1"/>
    <col min="10244" max="10244" width="11.7109375" customWidth="1"/>
    <col min="10486" max="10486" width="14.5703125" customWidth="1"/>
    <col min="10487" max="10487" width="14.7109375" customWidth="1"/>
    <col min="10488" max="10488" width="24.42578125" customWidth="1"/>
    <col min="10489" max="10489" width="10.7109375" customWidth="1"/>
    <col min="10500" max="10500" width="11.7109375" customWidth="1"/>
    <col min="10742" max="10742" width="14.5703125" customWidth="1"/>
    <col min="10743" max="10743" width="14.7109375" customWidth="1"/>
    <col min="10744" max="10744" width="24.42578125" customWidth="1"/>
    <col min="10745" max="10745" width="10.7109375" customWidth="1"/>
    <col min="10756" max="10756" width="11.7109375" customWidth="1"/>
    <col min="10998" max="10998" width="14.5703125" customWidth="1"/>
    <col min="10999" max="10999" width="14.7109375" customWidth="1"/>
    <col min="11000" max="11000" width="24.42578125" customWidth="1"/>
    <col min="11001" max="11001" width="10.7109375" customWidth="1"/>
    <col min="11012" max="11012" width="11.7109375" customWidth="1"/>
    <col min="11254" max="11254" width="14.5703125" customWidth="1"/>
    <col min="11255" max="11255" width="14.7109375" customWidth="1"/>
    <col min="11256" max="11256" width="24.42578125" customWidth="1"/>
    <col min="11257" max="11257" width="10.7109375" customWidth="1"/>
    <col min="11268" max="11268" width="11.7109375" customWidth="1"/>
    <col min="11510" max="11510" width="14.5703125" customWidth="1"/>
    <col min="11511" max="11511" width="14.7109375" customWidth="1"/>
    <col min="11512" max="11512" width="24.42578125" customWidth="1"/>
    <col min="11513" max="11513" width="10.7109375" customWidth="1"/>
    <col min="11524" max="11524" width="11.7109375" customWidth="1"/>
    <col min="11766" max="11766" width="14.5703125" customWidth="1"/>
    <col min="11767" max="11767" width="14.7109375" customWidth="1"/>
    <col min="11768" max="11768" width="24.42578125" customWidth="1"/>
    <col min="11769" max="11769" width="10.7109375" customWidth="1"/>
    <col min="11780" max="11780" width="11.7109375" customWidth="1"/>
    <col min="12022" max="12022" width="14.5703125" customWidth="1"/>
    <col min="12023" max="12023" width="14.7109375" customWidth="1"/>
    <col min="12024" max="12024" width="24.42578125" customWidth="1"/>
    <col min="12025" max="12025" width="10.7109375" customWidth="1"/>
    <col min="12036" max="12036" width="11.7109375" customWidth="1"/>
    <col min="12278" max="12278" width="14.5703125" customWidth="1"/>
    <col min="12279" max="12279" width="14.7109375" customWidth="1"/>
    <col min="12280" max="12280" width="24.42578125" customWidth="1"/>
    <col min="12281" max="12281" width="10.7109375" customWidth="1"/>
    <col min="12292" max="12292" width="11.7109375" customWidth="1"/>
    <col min="12534" max="12534" width="14.5703125" customWidth="1"/>
    <col min="12535" max="12535" width="14.7109375" customWidth="1"/>
    <col min="12536" max="12536" width="24.42578125" customWidth="1"/>
    <col min="12537" max="12537" width="10.7109375" customWidth="1"/>
    <col min="12548" max="12548" width="11.7109375" customWidth="1"/>
    <col min="12790" max="12790" width="14.5703125" customWidth="1"/>
    <col min="12791" max="12791" width="14.7109375" customWidth="1"/>
    <col min="12792" max="12792" width="24.42578125" customWidth="1"/>
    <col min="12793" max="12793" width="10.7109375" customWidth="1"/>
    <col min="12804" max="12804" width="11.7109375" customWidth="1"/>
    <col min="13046" max="13046" width="14.5703125" customWidth="1"/>
    <col min="13047" max="13047" width="14.7109375" customWidth="1"/>
    <col min="13048" max="13048" width="24.42578125" customWidth="1"/>
    <col min="13049" max="13049" width="10.7109375" customWidth="1"/>
    <col min="13060" max="13060" width="11.7109375" customWidth="1"/>
    <col min="13302" max="13302" width="14.5703125" customWidth="1"/>
    <col min="13303" max="13303" width="14.7109375" customWidth="1"/>
    <col min="13304" max="13304" width="24.42578125" customWidth="1"/>
    <col min="13305" max="13305" width="10.7109375" customWidth="1"/>
    <col min="13316" max="13316" width="11.7109375" customWidth="1"/>
    <col min="13558" max="13558" width="14.5703125" customWidth="1"/>
    <col min="13559" max="13559" width="14.7109375" customWidth="1"/>
    <col min="13560" max="13560" width="24.42578125" customWidth="1"/>
    <col min="13561" max="13561" width="10.7109375" customWidth="1"/>
    <col min="13572" max="13572" width="11.7109375" customWidth="1"/>
    <col min="13814" max="13814" width="14.5703125" customWidth="1"/>
    <col min="13815" max="13815" width="14.7109375" customWidth="1"/>
    <col min="13816" max="13816" width="24.42578125" customWidth="1"/>
    <col min="13817" max="13817" width="10.7109375" customWidth="1"/>
    <col min="13828" max="13828" width="11.7109375" customWidth="1"/>
    <col min="14070" max="14070" width="14.5703125" customWidth="1"/>
    <col min="14071" max="14071" width="14.7109375" customWidth="1"/>
    <col min="14072" max="14072" width="24.42578125" customWidth="1"/>
    <col min="14073" max="14073" width="10.7109375" customWidth="1"/>
    <col min="14084" max="14084" width="11.7109375" customWidth="1"/>
    <col min="14326" max="14326" width="14.5703125" customWidth="1"/>
    <col min="14327" max="14327" width="14.7109375" customWidth="1"/>
    <col min="14328" max="14328" width="24.42578125" customWidth="1"/>
    <col min="14329" max="14329" width="10.7109375" customWidth="1"/>
    <col min="14340" max="14340" width="11.7109375" customWidth="1"/>
    <col min="14582" max="14582" width="14.5703125" customWidth="1"/>
    <col min="14583" max="14583" width="14.7109375" customWidth="1"/>
    <col min="14584" max="14584" width="24.42578125" customWidth="1"/>
    <col min="14585" max="14585" width="10.7109375" customWidth="1"/>
    <col min="14596" max="14596" width="11.7109375" customWidth="1"/>
    <col min="14838" max="14838" width="14.5703125" customWidth="1"/>
    <col min="14839" max="14839" width="14.7109375" customWidth="1"/>
    <col min="14840" max="14840" width="24.42578125" customWidth="1"/>
    <col min="14841" max="14841" width="10.7109375" customWidth="1"/>
    <col min="14852" max="14852" width="11.7109375" customWidth="1"/>
    <col min="15094" max="15094" width="14.5703125" customWidth="1"/>
    <col min="15095" max="15095" width="14.7109375" customWidth="1"/>
    <col min="15096" max="15096" width="24.42578125" customWidth="1"/>
    <col min="15097" max="15097" width="10.7109375" customWidth="1"/>
    <col min="15108" max="15108" width="11.7109375" customWidth="1"/>
    <col min="15350" max="15350" width="14.5703125" customWidth="1"/>
    <col min="15351" max="15351" width="14.7109375" customWidth="1"/>
    <col min="15352" max="15352" width="24.42578125" customWidth="1"/>
    <col min="15353" max="15353" width="10.7109375" customWidth="1"/>
    <col min="15364" max="15364" width="11.7109375" customWidth="1"/>
    <col min="15606" max="15606" width="14.5703125" customWidth="1"/>
    <col min="15607" max="15607" width="14.7109375" customWidth="1"/>
    <col min="15608" max="15608" width="24.42578125" customWidth="1"/>
    <col min="15609" max="15609" width="10.7109375" customWidth="1"/>
    <col min="15620" max="15620" width="11.7109375" customWidth="1"/>
    <col min="15862" max="15862" width="14.5703125" customWidth="1"/>
    <col min="15863" max="15863" width="14.7109375" customWidth="1"/>
    <col min="15864" max="15864" width="24.42578125" customWidth="1"/>
    <col min="15865" max="15865" width="10.7109375" customWidth="1"/>
    <col min="15876" max="15876" width="11.7109375" customWidth="1"/>
    <col min="16118" max="16118" width="14.5703125" customWidth="1"/>
    <col min="16119" max="16119" width="14.7109375" customWidth="1"/>
    <col min="16120" max="16120" width="24.42578125" customWidth="1"/>
    <col min="16121" max="16121" width="10.7109375" customWidth="1"/>
    <col min="16132" max="16132" width="11.7109375" customWidth="1"/>
  </cols>
  <sheetData>
    <row r="1" spans="1:14" ht="28.5" thickBot="1" x14ac:dyDescent="0.45">
      <c r="A1" s="153" t="s">
        <v>182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3" spans="1:14" ht="15.75" x14ac:dyDescent="0.25">
      <c r="A3" s="62" t="s">
        <v>112</v>
      </c>
      <c r="B3" s="30"/>
      <c r="C3" s="30"/>
      <c r="D3" s="30"/>
      <c r="F3" s="63"/>
      <c r="G3" s="63"/>
      <c r="H3" s="64"/>
      <c r="I3" s="64"/>
      <c r="J3" s="63"/>
      <c r="K3" s="63"/>
      <c r="L3" s="63"/>
      <c r="M3" s="63"/>
    </row>
    <row r="4" spans="1:14" x14ac:dyDescent="0.25">
      <c r="B4" s="65" t="s">
        <v>183</v>
      </c>
      <c r="C4" s="65" t="s">
        <v>184</v>
      </c>
      <c r="D4" s="30"/>
      <c r="F4" s="140"/>
      <c r="G4" s="140"/>
      <c r="H4" s="141">
        <v>3</v>
      </c>
      <c r="I4" s="141">
        <v>2</v>
      </c>
      <c r="J4" s="141">
        <v>0</v>
      </c>
      <c r="K4" s="141">
        <v>0</v>
      </c>
      <c r="L4" s="141">
        <v>-1000</v>
      </c>
      <c r="M4" s="140"/>
      <c r="N4" s="98"/>
    </row>
    <row r="5" spans="1:14" x14ac:dyDescent="0.25">
      <c r="B5" s="65" t="s">
        <v>186</v>
      </c>
      <c r="C5" s="65" t="s">
        <v>185</v>
      </c>
      <c r="D5" s="30"/>
      <c r="F5" s="93" t="s">
        <v>117</v>
      </c>
      <c r="G5" s="93" t="s">
        <v>118</v>
      </c>
      <c r="H5" s="94" t="s">
        <v>0</v>
      </c>
      <c r="I5" s="112" t="s">
        <v>1</v>
      </c>
      <c r="J5" s="95" t="s">
        <v>119</v>
      </c>
      <c r="K5" s="95" t="s">
        <v>120</v>
      </c>
      <c r="L5" s="95" t="s">
        <v>121</v>
      </c>
      <c r="M5" s="95" t="s">
        <v>122</v>
      </c>
      <c r="N5" s="74" t="s">
        <v>123</v>
      </c>
    </row>
    <row r="6" spans="1:14" x14ac:dyDescent="0.25">
      <c r="B6" s="65"/>
      <c r="C6" s="65"/>
      <c r="D6" s="30"/>
      <c r="F6" s="120" t="s">
        <v>119</v>
      </c>
      <c r="G6" s="121">
        <v>0</v>
      </c>
      <c r="H6" s="122">
        <v>2</v>
      </c>
      <c r="I6" s="122">
        <v>1</v>
      </c>
      <c r="J6" s="122">
        <v>1</v>
      </c>
      <c r="K6" s="122">
        <v>0</v>
      </c>
      <c r="L6" s="122">
        <v>0</v>
      </c>
      <c r="M6" s="122">
        <v>2</v>
      </c>
      <c r="N6" s="150">
        <f>+M6/I6</f>
        <v>2</v>
      </c>
    </row>
    <row r="7" spans="1:14" x14ac:dyDescent="0.25">
      <c r="B7" s="80" t="s">
        <v>127</v>
      </c>
      <c r="C7" s="81" t="s">
        <v>128</v>
      </c>
      <c r="D7" s="30"/>
      <c r="F7" s="91" t="s">
        <v>170</v>
      </c>
      <c r="G7" s="86">
        <v>-1000</v>
      </c>
      <c r="H7" s="77">
        <v>3</v>
      </c>
      <c r="I7" s="122">
        <v>4</v>
      </c>
      <c r="J7" s="77">
        <v>0</v>
      </c>
      <c r="K7" s="77">
        <v>-1</v>
      </c>
      <c r="L7" s="77">
        <v>1</v>
      </c>
      <c r="M7" s="77">
        <v>12</v>
      </c>
      <c r="N7" s="98">
        <f>+M7/I7</f>
        <v>3</v>
      </c>
    </row>
    <row r="8" spans="1:14" x14ac:dyDescent="0.25">
      <c r="A8" t="s">
        <v>129</v>
      </c>
      <c r="B8" s="65" t="s">
        <v>187</v>
      </c>
      <c r="C8" s="82" t="s">
        <v>131</v>
      </c>
      <c r="D8" s="30"/>
      <c r="F8" s="86" t="s">
        <v>132</v>
      </c>
      <c r="G8" s="86" t="s">
        <v>133</v>
      </c>
      <c r="H8" s="86">
        <f t="array" ref="H8">SUM($G6:$G7*H6:H7)-H4</f>
        <v>-3003</v>
      </c>
      <c r="I8" s="121">
        <f t="array" ref="I8">SUM($G6:$G7*I6:I7)-I4</f>
        <v>-4002</v>
      </c>
      <c r="J8" s="86">
        <f t="array" ref="J8">SUM($G6:$G7*J6:J7)-J4</f>
        <v>0</v>
      </c>
      <c r="K8" s="86">
        <f t="array" ref="K8">SUM($G6:$G7*K6:K7)-K4</f>
        <v>1000</v>
      </c>
      <c r="L8" s="86">
        <f t="array" ref="L8">SUM($G6:$G7*L6:L7)-L4</f>
        <v>0</v>
      </c>
      <c r="M8" s="86">
        <f t="array" ref="M8">SUM($G6:$G7*M6:M7)-M4</f>
        <v>-12000</v>
      </c>
      <c r="N8" s="98"/>
    </row>
    <row r="9" spans="1:14" x14ac:dyDescent="0.25">
      <c r="B9" s="30"/>
      <c r="C9" s="30"/>
      <c r="D9" s="30"/>
      <c r="F9" s="98"/>
      <c r="G9" s="98"/>
      <c r="H9" s="98"/>
      <c r="I9" s="98"/>
      <c r="J9" s="98"/>
      <c r="K9" s="98"/>
      <c r="L9" s="98"/>
      <c r="M9" s="98"/>
      <c r="N9" s="87"/>
    </row>
    <row r="10" spans="1:14" ht="15.75" x14ac:dyDescent="0.25">
      <c r="A10" s="62" t="s">
        <v>134</v>
      </c>
      <c r="B10" s="30"/>
      <c r="C10" s="30"/>
      <c r="D10" s="30"/>
      <c r="F10" s="86"/>
      <c r="G10" s="86"/>
      <c r="H10" s="141">
        <v>3</v>
      </c>
      <c r="I10" s="141">
        <v>2</v>
      </c>
      <c r="J10" s="141">
        <v>0</v>
      </c>
      <c r="K10" s="141">
        <v>0</v>
      </c>
      <c r="L10" s="141">
        <v>-1000</v>
      </c>
      <c r="M10" s="86"/>
      <c r="N10" s="98"/>
    </row>
    <row r="11" spans="1:14" x14ac:dyDescent="0.25">
      <c r="B11" s="65" t="s">
        <v>183</v>
      </c>
      <c r="C11" s="65" t="s">
        <v>135</v>
      </c>
      <c r="D11" s="65" t="s">
        <v>188</v>
      </c>
      <c r="F11" s="93" t="s">
        <v>117</v>
      </c>
      <c r="G11" s="93" t="s">
        <v>118</v>
      </c>
      <c r="H11" s="94" t="s">
        <v>0</v>
      </c>
      <c r="I11" s="95" t="s">
        <v>1</v>
      </c>
      <c r="J11" s="95" t="s">
        <v>119</v>
      </c>
      <c r="K11" s="95" t="s">
        <v>120</v>
      </c>
      <c r="L11" s="95" t="s">
        <v>121</v>
      </c>
      <c r="M11" s="95" t="s">
        <v>122</v>
      </c>
      <c r="N11" s="74" t="s">
        <v>123</v>
      </c>
    </row>
    <row r="12" spans="1:14" x14ac:dyDescent="0.25">
      <c r="B12" s="65" t="s">
        <v>186</v>
      </c>
      <c r="C12" s="65" t="s">
        <v>174</v>
      </c>
      <c r="D12" s="65" t="s">
        <v>189</v>
      </c>
      <c r="F12" s="91" t="s">
        <v>1</v>
      </c>
      <c r="G12" s="86">
        <v>2</v>
      </c>
      <c r="H12" s="77">
        <f>+H6</f>
        <v>2</v>
      </c>
      <c r="I12" s="77">
        <f>+I6</f>
        <v>1</v>
      </c>
      <c r="J12" s="77">
        <f t="shared" ref="J12:M12" si="0">+J6</f>
        <v>1</v>
      </c>
      <c r="K12" s="77">
        <f t="shared" si="0"/>
        <v>0</v>
      </c>
      <c r="L12" s="77">
        <f t="shared" si="0"/>
        <v>0</v>
      </c>
      <c r="M12" s="77">
        <f t="shared" si="0"/>
        <v>2</v>
      </c>
      <c r="N12" s="101"/>
    </row>
    <row r="13" spans="1:14" x14ac:dyDescent="0.25">
      <c r="B13" s="65"/>
      <c r="C13" s="65"/>
      <c r="D13" s="65"/>
      <c r="F13" s="91" t="s">
        <v>170</v>
      </c>
      <c r="G13" s="86">
        <v>-1000</v>
      </c>
      <c r="H13" s="77">
        <f>+H12*-$I$7+H7</f>
        <v>-5</v>
      </c>
      <c r="I13" s="77">
        <f>+I12*-$I$7+I7</f>
        <v>0</v>
      </c>
      <c r="J13" s="77">
        <f t="shared" ref="J13:M13" si="1">+J12*-$I$7+J7</f>
        <v>-4</v>
      </c>
      <c r="K13" s="77">
        <f t="shared" si="1"/>
        <v>-1</v>
      </c>
      <c r="L13" s="77">
        <f t="shared" si="1"/>
        <v>1</v>
      </c>
      <c r="M13" s="77">
        <f t="shared" si="1"/>
        <v>4</v>
      </c>
      <c r="N13" s="115"/>
    </row>
    <row r="14" spans="1:14" x14ac:dyDescent="0.25">
      <c r="B14" s="80"/>
      <c r="C14" s="80" t="s">
        <v>190</v>
      </c>
      <c r="D14" s="81" t="s">
        <v>142</v>
      </c>
      <c r="F14" s="86" t="s">
        <v>132</v>
      </c>
      <c r="G14" s="86" t="s">
        <v>133</v>
      </c>
      <c r="H14" s="77">
        <f t="array" ref="H14">SUM($G12:$G13*H12:H13)-H10</f>
        <v>5001</v>
      </c>
      <c r="I14" s="77">
        <f t="array" ref="I14">SUM($G12:$G13*I12:I13)-I10</f>
        <v>0</v>
      </c>
      <c r="J14" s="77">
        <f t="array" ref="J14">SUM($G12:$G13*J12:J13)-J10</f>
        <v>4002</v>
      </c>
      <c r="K14" s="77">
        <f t="array" ref="K14">SUM($G12:$G13*K12:K13)-K10</f>
        <v>1000</v>
      </c>
      <c r="L14" s="77">
        <f t="array" ref="L14">SUM($G12:$G13*L12:L13)-L10</f>
        <v>0</v>
      </c>
      <c r="M14" s="77">
        <f t="array" ref="M14">SUM($G12:$G13*M12:M13)-M10</f>
        <v>-3996</v>
      </c>
      <c r="N14" s="98"/>
    </row>
    <row r="15" spans="1:14" x14ac:dyDescent="0.25">
      <c r="A15" t="s">
        <v>129</v>
      </c>
      <c r="B15" s="65" t="s">
        <v>187</v>
      </c>
      <c r="C15" s="82" t="s">
        <v>191</v>
      </c>
      <c r="D15" s="82" t="s">
        <v>131</v>
      </c>
      <c r="F15" s="151" t="s">
        <v>194</v>
      </c>
    </row>
    <row r="16" spans="1:14" x14ac:dyDescent="0.25">
      <c r="B16" s="30"/>
      <c r="C16" s="30"/>
      <c r="D16" s="30"/>
      <c r="F16" s="151" t="s">
        <v>196</v>
      </c>
    </row>
    <row r="17" spans="1:12" ht="15.75" x14ac:dyDescent="0.25">
      <c r="A17" s="62" t="s">
        <v>177</v>
      </c>
      <c r="B17" s="30"/>
      <c r="C17" s="30"/>
      <c r="D17" s="30"/>
      <c r="F17" s="151" t="s">
        <v>195</v>
      </c>
    </row>
    <row r="18" spans="1:12" x14ac:dyDescent="0.25">
      <c r="B18" s="65" t="s">
        <v>183</v>
      </c>
      <c r="C18" s="65" t="s">
        <v>135</v>
      </c>
      <c r="D18" s="65" t="s">
        <v>188</v>
      </c>
      <c r="F18" s="151" t="s">
        <v>197</v>
      </c>
    </row>
    <row r="19" spans="1:12" x14ac:dyDescent="0.25">
      <c r="B19" s="65" t="s">
        <v>186</v>
      </c>
      <c r="C19" s="65" t="s">
        <v>178</v>
      </c>
      <c r="D19" s="65" t="s">
        <v>189</v>
      </c>
    </row>
    <row r="20" spans="1:12" x14ac:dyDescent="0.25">
      <c r="B20" s="65"/>
      <c r="C20" s="65"/>
      <c r="D20" s="65"/>
      <c r="G20" s="79" t="s">
        <v>0</v>
      </c>
      <c r="H20" s="79" t="s">
        <v>1</v>
      </c>
    </row>
    <row r="21" spans="1:12" x14ac:dyDescent="0.25">
      <c r="B21" s="80"/>
      <c r="C21" s="80" t="s">
        <v>192</v>
      </c>
      <c r="D21" s="81" t="s">
        <v>142</v>
      </c>
      <c r="F21" s="103" t="s">
        <v>144</v>
      </c>
      <c r="G21" s="76">
        <v>3</v>
      </c>
      <c r="H21" s="76">
        <v>2</v>
      </c>
      <c r="J21" s="103" t="s">
        <v>145</v>
      </c>
    </row>
    <row r="22" spans="1:12" x14ac:dyDescent="0.25">
      <c r="A22" t="s">
        <v>129</v>
      </c>
      <c r="B22" s="65" t="s">
        <v>187</v>
      </c>
      <c r="C22" s="82" t="s">
        <v>193</v>
      </c>
      <c r="D22" s="82" t="s">
        <v>131</v>
      </c>
      <c r="F22" s="103" t="s">
        <v>108</v>
      </c>
      <c r="G22" s="100"/>
      <c r="H22" s="100"/>
      <c r="J22" s="100">
        <f t="array" ref="J22">SUM(G21:H21*G22:H22)</f>
        <v>0</v>
      </c>
    </row>
    <row r="23" spans="1:12" x14ac:dyDescent="0.25">
      <c r="I23" s="104" t="s">
        <v>147</v>
      </c>
      <c r="J23" s="104"/>
      <c r="K23" s="104" t="s">
        <v>148</v>
      </c>
      <c r="L23" s="79" t="s">
        <v>149</v>
      </c>
    </row>
    <row r="24" spans="1:12" x14ac:dyDescent="0.25">
      <c r="F24" s="103" t="s">
        <v>150</v>
      </c>
      <c r="G24" s="76">
        <v>2</v>
      </c>
      <c r="H24" s="76">
        <v>1</v>
      </c>
      <c r="I24" s="76">
        <f t="array" ref="I24">SUM($G$22:$H$22*G24:H24)</f>
        <v>0</v>
      </c>
      <c r="J24" s="75" t="s">
        <v>151</v>
      </c>
      <c r="K24" s="76">
        <v>2</v>
      </c>
      <c r="L24" s="105"/>
    </row>
    <row r="25" spans="1:12" ht="15.75" x14ac:dyDescent="0.25">
      <c r="A25" s="149"/>
      <c r="B25" s="148"/>
      <c r="C25" s="148"/>
      <c r="G25" s="76">
        <v>3</v>
      </c>
      <c r="H25" s="76">
        <v>4</v>
      </c>
      <c r="I25" s="76">
        <f t="array" ref="I25">SUM($G$22:$H$22*G25:H25)</f>
        <v>0</v>
      </c>
      <c r="J25" s="75" t="s">
        <v>180</v>
      </c>
      <c r="K25" s="76">
        <v>12</v>
      </c>
      <c r="L25" s="105"/>
    </row>
    <row r="26" spans="1:12" ht="15.75" x14ac:dyDescent="0.25">
      <c r="A26" s="148"/>
      <c r="B26" s="148"/>
      <c r="C26" s="148"/>
    </row>
    <row r="27" spans="1:12" ht="15.75" x14ac:dyDescent="0.25">
      <c r="A27" s="148"/>
      <c r="B27" s="148"/>
      <c r="C27" s="148"/>
    </row>
    <row r="28" spans="1:12" ht="15.75" x14ac:dyDescent="0.25">
      <c r="A28" s="148"/>
      <c r="B28" s="148"/>
      <c r="C28" s="148"/>
    </row>
    <row r="34" spans="5:5" x14ac:dyDescent="0.25">
      <c r="E34" s="103"/>
    </row>
    <row r="35" spans="5:5" x14ac:dyDescent="0.25">
      <c r="E35" s="103"/>
    </row>
  </sheetData>
  <mergeCells count="1">
    <mergeCell ref="A1:N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9" sqref="E9"/>
    </sheetView>
  </sheetViews>
  <sheetFormatPr defaultRowHeight="15" x14ac:dyDescent="0.25"/>
  <cols>
    <col min="1" max="1" width="29.85546875" customWidth="1"/>
  </cols>
  <sheetData>
    <row r="1" spans="1:7" ht="16.5" thickBot="1" x14ac:dyDescent="0.3">
      <c r="A1" s="1"/>
      <c r="B1" s="2" t="s">
        <v>0</v>
      </c>
      <c r="C1" s="2" t="s">
        <v>1</v>
      </c>
      <c r="D1" s="2" t="s">
        <v>2</v>
      </c>
      <c r="E1" s="2"/>
    </row>
    <row r="2" spans="1:7" ht="15.75" thickBot="1" x14ac:dyDescent="0.3">
      <c r="A2" s="156" t="s">
        <v>3</v>
      </c>
      <c r="B2" s="158" t="s">
        <v>4</v>
      </c>
      <c r="C2" s="159"/>
      <c r="D2" s="160"/>
      <c r="E2" s="161" t="s">
        <v>5</v>
      </c>
    </row>
    <row r="3" spans="1:7" ht="15.75" thickBot="1" x14ac:dyDescent="0.3">
      <c r="A3" s="157"/>
      <c r="B3" s="2" t="s">
        <v>6</v>
      </c>
      <c r="C3" s="2" t="s">
        <v>7</v>
      </c>
      <c r="D3" s="2" t="s">
        <v>8</v>
      </c>
      <c r="E3" s="162"/>
    </row>
    <row r="4" spans="1:7" ht="15.75" x14ac:dyDescent="0.25">
      <c r="A4" s="3" t="s">
        <v>9</v>
      </c>
      <c r="B4" s="4">
        <v>20</v>
      </c>
      <c r="C4" s="4">
        <v>60</v>
      </c>
      <c r="D4" s="4">
        <v>40</v>
      </c>
      <c r="E4" s="5">
        <v>4600</v>
      </c>
    </row>
    <row r="5" spans="1:7" ht="15.75" x14ac:dyDescent="0.25">
      <c r="A5" s="3" t="s">
        <v>10</v>
      </c>
      <c r="B5" s="4">
        <v>40</v>
      </c>
      <c r="C5" s="4">
        <v>20</v>
      </c>
      <c r="D5" s="4">
        <v>20</v>
      </c>
      <c r="E5" s="5">
        <v>2200</v>
      </c>
    </row>
    <row r="6" spans="1:7" ht="15.75" x14ac:dyDescent="0.25">
      <c r="A6" s="3" t="s">
        <v>11</v>
      </c>
      <c r="B6" s="4">
        <f>-B540</f>
        <v>0</v>
      </c>
      <c r="C6" s="4">
        <v>20</v>
      </c>
      <c r="D6" s="4">
        <v>20</v>
      </c>
      <c r="E6" s="5">
        <v>1800</v>
      </c>
    </row>
    <row r="7" spans="1:7" ht="15.75" x14ac:dyDescent="0.25">
      <c r="A7" s="3" t="s">
        <v>12</v>
      </c>
      <c r="B7" s="4">
        <v>40</v>
      </c>
      <c r="C7" s="4">
        <f>-C6141</f>
        <v>0</v>
      </c>
      <c r="D7" s="4">
        <v>20</v>
      </c>
      <c r="E7" s="5">
        <v>1400</v>
      </c>
    </row>
    <row r="8" spans="1:7" ht="36.75" customHeight="1" thickBot="1" x14ac:dyDescent="0.3">
      <c r="A8" s="6" t="s">
        <v>13</v>
      </c>
      <c r="B8" s="7">
        <v>52</v>
      </c>
      <c r="C8" s="7">
        <v>45</v>
      </c>
      <c r="D8" s="7">
        <v>35</v>
      </c>
      <c r="E8" s="8" t="s">
        <v>106</v>
      </c>
    </row>
    <row r="12" spans="1:7" ht="15.75" x14ac:dyDescent="0.25">
      <c r="A12" s="9"/>
      <c r="B12" s="15" t="s">
        <v>0</v>
      </c>
      <c r="C12" s="15" t="s">
        <v>1</v>
      </c>
      <c r="D12" s="15" t="s">
        <v>2</v>
      </c>
      <c r="E12" s="10" t="s">
        <v>14</v>
      </c>
      <c r="F12" s="9"/>
      <c r="G12" s="9"/>
    </row>
    <row r="13" spans="1:7" ht="25.5" customHeight="1" thickBot="1" x14ac:dyDescent="0.3">
      <c r="A13" s="6" t="s">
        <v>13</v>
      </c>
      <c r="B13" s="16"/>
      <c r="C13" s="16"/>
      <c r="D13" s="16"/>
      <c r="E13" s="12"/>
      <c r="F13" s="9"/>
      <c r="G13" s="9"/>
    </row>
    <row r="14" spans="1:7" ht="15.75" x14ac:dyDescent="0.25">
      <c r="A14" s="9" t="s">
        <v>15</v>
      </c>
      <c r="B14" s="17"/>
      <c r="C14" s="17"/>
      <c r="D14" s="17"/>
      <c r="E14" s="10" t="s">
        <v>16</v>
      </c>
      <c r="F14" s="10" t="s">
        <v>17</v>
      </c>
      <c r="G14" s="10" t="s">
        <v>65</v>
      </c>
    </row>
    <row r="15" spans="1:7" ht="15.75" x14ac:dyDescent="0.25">
      <c r="A15" s="3" t="s">
        <v>9</v>
      </c>
      <c r="B15" s="4"/>
      <c r="C15" s="4"/>
      <c r="D15" s="4"/>
      <c r="E15" s="13"/>
      <c r="F15" s="14" t="s">
        <v>18</v>
      </c>
      <c r="G15" s="9"/>
    </row>
    <row r="16" spans="1:7" ht="15.75" x14ac:dyDescent="0.25">
      <c r="A16" s="3" t="s">
        <v>10</v>
      </c>
      <c r="B16" s="4"/>
      <c r="C16" s="4"/>
      <c r="D16" s="4"/>
      <c r="E16" s="13"/>
      <c r="F16" s="14" t="s">
        <v>18</v>
      </c>
      <c r="G16" s="9"/>
    </row>
    <row r="17" spans="1:7" ht="15.75" x14ac:dyDescent="0.25">
      <c r="A17" s="3" t="s">
        <v>11</v>
      </c>
      <c r="B17" s="4"/>
      <c r="C17" s="4"/>
      <c r="D17" s="4"/>
      <c r="E17" s="13"/>
      <c r="F17" s="14" t="s">
        <v>18</v>
      </c>
      <c r="G17" s="9"/>
    </row>
    <row r="18" spans="1:7" ht="15.75" x14ac:dyDescent="0.25">
      <c r="A18" s="3" t="s">
        <v>12</v>
      </c>
      <c r="B18" s="4"/>
      <c r="C18" s="4"/>
      <c r="D18" s="4"/>
      <c r="E18" s="13"/>
      <c r="F18" s="14" t="s">
        <v>18</v>
      </c>
      <c r="G18" s="9"/>
    </row>
  </sheetData>
  <mergeCells count="3">
    <mergeCell ref="A2:A3"/>
    <mergeCell ref="B2:D2"/>
    <mergeCell ref="E2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R28" sqref="R28"/>
    </sheetView>
  </sheetViews>
  <sheetFormatPr defaultRowHeight="15" x14ac:dyDescent="0.25"/>
  <cols>
    <col min="1" max="1" width="31.5703125" customWidth="1"/>
  </cols>
  <sheetData>
    <row r="1" spans="1:22" ht="16.5" thickBot="1" x14ac:dyDescent="0.3">
      <c r="A1" s="9" t="s">
        <v>58</v>
      </c>
      <c r="B1" s="2" t="s">
        <v>0</v>
      </c>
      <c r="C1" s="2" t="s">
        <v>1</v>
      </c>
      <c r="D1" s="2" t="s">
        <v>2</v>
      </c>
      <c r="E1" s="10" t="s">
        <v>65</v>
      </c>
      <c r="Q1" s="19"/>
      <c r="R1" s="19" t="s">
        <v>19</v>
      </c>
      <c r="S1" s="19"/>
      <c r="T1" s="19"/>
      <c r="U1" s="19"/>
      <c r="V1" s="19"/>
    </row>
    <row r="2" spans="1:22" ht="16.5" thickBot="1" x14ac:dyDescent="0.3">
      <c r="A2" s="156" t="s">
        <v>3</v>
      </c>
      <c r="B2" s="158" t="s">
        <v>4</v>
      </c>
      <c r="C2" s="159"/>
      <c r="D2" s="160"/>
      <c r="E2" s="161" t="s">
        <v>5</v>
      </c>
      <c r="Q2" s="19"/>
      <c r="R2" s="20" t="s">
        <v>20</v>
      </c>
      <c r="S2" s="20" t="s">
        <v>21</v>
      </c>
      <c r="T2" s="20" t="s">
        <v>22</v>
      </c>
      <c r="U2" s="21" t="s">
        <v>18</v>
      </c>
      <c r="V2" s="20">
        <v>4600</v>
      </c>
    </row>
    <row r="3" spans="1:22" ht="16.5" thickBot="1" x14ac:dyDescent="0.3">
      <c r="A3" s="157"/>
      <c r="B3" s="2" t="s">
        <v>6</v>
      </c>
      <c r="C3" s="2" t="s">
        <v>7</v>
      </c>
      <c r="D3" s="2" t="s">
        <v>8</v>
      </c>
      <c r="E3" s="162"/>
      <c r="F3" s="18" t="s">
        <v>16</v>
      </c>
      <c r="Q3" s="19"/>
      <c r="R3" s="20" t="s">
        <v>23</v>
      </c>
      <c r="S3" s="20" t="s">
        <v>24</v>
      </c>
      <c r="T3" s="20" t="s">
        <v>25</v>
      </c>
      <c r="U3" s="21" t="s">
        <v>18</v>
      </c>
      <c r="V3" s="20">
        <v>2200</v>
      </c>
    </row>
    <row r="4" spans="1:22" ht="15.75" x14ac:dyDescent="0.25">
      <c r="A4" s="3" t="s">
        <v>9</v>
      </c>
      <c r="B4" s="4">
        <v>20</v>
      </c>
      <c r="C4" s="4">
        <v>60</v>
      </c>
      <c r="D4" s="4">
        <v>40</v>
      </c>
      <c r="E4" s="5">
        <v>4600</v>
      </c>
      <c r="F4" s="13">
        <f t="array" ref="F4">SUM(B4:D4*$B$9:$D$9)</f>
        <v>4600</v>
      </c>
      <c r="I4" s="59"/>
      <c r="Q4" s="19"/>
      <c r="R4" s="20" t="s">
        <v>26</v>
      </c>
      <c r="S4" s="20" t="s">
        <v>24</v>
      </c>
      <c r="T4" s="20" t="s">
        <v>25</v>
      </c>
      <c r="U4" s="21" t="s">
        <v>18</v>
      </c>
      <c r="V4" s="20">
        <v>1800</v>
      </c>
    </row>
    <row r="5" spans="1:22" ht="15.75" x14ac:dyDescent="0.25">
      <c r="A5" s="3" t="s">
        <v>10</v>
      </c>
      <c r="B5" s="4">
        <v>40</v>
      </c>
      <c r="C5" s="4">
        <v>20</v>
      </c>
      <c r="D5" s="4">
        <v>20</v>
      </c>
      <c r="E5" s="5">
        <v>2200</v>
      </c>
      <c r="F5" s="13">
        <f t="array" ref="F5">SUM(B5:D5*$B$9:$D$9)</f>
        <v>2200</v>
      </c>
      <c r="Q5" s="19"/>
      <c r="R5" s="20" t="s">
        <v>23</v>
      </c>
      <c r="S5" s="20" t="s">
        <v>27</v>
      </c>
      <c r="T5" s="20" t="s">
        <v>25</v>
      </c>
      <c r="U5" s="21" t="s">
        <v>18</v>
      </c>
      <c r="V5" s="20">
        <v>1400</v>
      </c>
    </row>
    <row r="6" spans="1:22" ht="15.75" x14ac:dyDescent="0.25">
      <c r="A6" s="3" t="s">
        <v>11</v>
      </c>
      <c r="B6" s="4">
        <f>-B540</f>
        <v>0</v>
      </c>
      <c r="C6" s="4">
        <v>20</v>
      </c>
      <c r="D6" s="4">
        <v>20</v>
      </c>
      <c r="E6" s="5">
        <v>1800</v>
      </c>
      <c r="F6" s="13">
        <f t="array" ref="F6">SUM(B6:D6*$B$9:$D$9)</f>
        <v>1400</v>
      </c>
      <c r="Q6" s="19"/>
      <c r="R6" s="19" t="s">
        <v>28</v>
      </c>
      <c r="S6" s="19" t="s">
        <v>29</v>
      </c>
      <c r="T6" s="19" t="s">
        <v>2</v>
      </c>
      <c r="U6" s="22" t="s">
        <v>30</v>
      </c>
      <c r="V6" s="20">
        <v>0</v>
      </c>
    </row>
    <row r="7" spans="1:22" ht="15.75" x14ac:dyDescent="0.25">
      <c r="A7" s="3" t="s">
        <v>12</v>
      </c>
      <c r="B7" s="4">
        <v>40</v>
      </c>
      <c r="C7" s="4">
        <f>-C6141</f>
        <v>0</v>
      </c>
      <c r="D7" s="4">
        <v>20</v>
      </c>
      <c r="E7" s="5">
        <v>1400</v>
      </c>
      <c r="F7" s="13">
        <f t="array" ref="F7">SUM(B7:D7*$B$9:$D$9)</f>
        <v>800</v>
      </c>
      <c r="Q7" s="20" t="s">
        <v>31</v>
      </c>
      <c r="R7" s="20" t="s">
        <v>103</v>
      </c>
      <c r="S7" s="20" t="s">
        <v>104</v>
      </c>
      <c r="T7" s="20" t="s">
        <v>105</v>
      </c>
      <c r="U7" s="23" t="s">
        <v>32</v>
      </c>
      <c r="V7" s="24" t="s">
        <v>33</v>
      </c>
    </row>
    <row r="8" spans="1:22" ht="21" customHeight="1" thickBot="1" x14ac:dyDescent="0.3">
      <c r="A8" s="6" t="s">
        <v>13</v>
      </c>
      <c r="B8" s="16">
        <v>52</v>
      </c>
      <c r="C8" s="16">
        <v>45</v>
      </c>
      <c r="D8" s="16">
        <v>35</v>
      </c>
      <c r="E8" s="8" t="s">
        <v>106</v>
      </c>
      <c r="F8" s="49">
        <f t="array" ref="F8">SUM(B8:D8*$B$9:$D$9)</f>
        <v>4190</v>
      </c>
    </row>
    <row r="9" spans="1:22" ht="15.75" x14ac:dyDescent="0.25">
      <c r="A9" s="9" t="s">
        <v>109</v>
      </c>
      <c r="B9" s="48">
        <v>20</v>
      </c>
      <c r="C9" s="48">
        <v>70</v>
      </c>
      <c r="D9" s="48">
        <v>0</v>
      </c>
      <c r="F9" s="10" t="s">
        <v>14</v>
      </c>
    </row>
    <row r="12" spans="1:22" ht="15.75" x14ac:dyDescent="0.25">
      <c r="A12" s="9"/>
      <c r="B12" s="15" t="s">
        <v>0</v>
      </c>
      <c r="C12" s="15" t="s">
        <v>1</v>
      </c>
      <c r="D12" s="15" t="s">
        <v>2</v>
      </c>
      <c r="E12" s="10" t="s">
        <v>14</v>
      </c>
      <c r="F12" s="9"/>
      <c r="G12" s="9"/>
    </row>
    <row r="13" spans="1:22" ht="16.5" thickBot="1" x14ac:dyDescent="0.3">
      <c r="A13" s="6" t="s">
        <v>13</v>
      </c>
      <c r="B13" s="16">
        <v>52</v>
      </c>
      <c r="C13" s="16">
        <v>45</v>
      </c>
      <c r="D13" s="16">
        <v>35</v>
      </c>
      <c r="E13" s="49">
        <f>SUMPRODUCT(B13:D13,B14:D14)</f>
        <v>4190</v>
      </c>
      <c r="F13" s="9"/>
      <c r="G13" s="10" t="s">
        <v>65</v>
      </c>
    </row>
    <row r="14" spans="1:22" ht="15.75" x14ac:dyDescent="0.25">
      <c r="A14" s="9" t="s">
        <v>15</v>
      </c>
      <c r="B14" s="48">
        <v>20</v>
      </c>
      <c r="C14" s="48">
        <v>70</v>
      </c>
      <c r="D14" s="48">
        <v>0</v>
      </c>
      <c r="E14" s="10" t="s">
        <v>16</v>
      </c>
      <c r="F14" s="10" t="s">
        <v>17</v>
      </c>
      <c r="G14" s="10" t="s">
        <v>5</v>
      </c>
    </row>
    <row r="15" spans="1:22" ht="15.75" x14ac:dyDescent="0.25">
      <c r="A15" s="3" t="s">
        <v>9</v>
      </c>
      <c r="B15" s="4">
        <v>20</v>
      </c>
      <c r="C15" s="4">
        <v>60</v>
      </c>
      <c r="D15" s="4">
        <v>40</v>
      </c>
      <c r="E15" s="13">
        <f>SUMPRODUCT($B$14:$D$14,B15:D15)</f>
        <v>4600</v>
      </c>
      <c r="F15" s="14" t="s">
        <v>18</v>
      </c>
      <c r="G15" s="9">
        <v>4600</v>
      </c>
    </row>
    <row r="16" spans="1:22" ht="15.75" x14ac:dyDescent="0.25">
      <c r="A16" s="3" t="s">
        <v>10</v>
      </c>
      <c r="B16" s="4">
        <v>40</v>
      </c>
      <c r="C16" s="4">
        <v>20</v>
      </c>
      <c r="D16" s="4">
        <v>20</v>
      </c>
      <c r="E16" s="13">
        <f t="shared" ref="E16:E18" si="0">SUMPRODUCT($B$14:$D$14,B16:D16)</f>
        <v>2200</v>
      </c>
      <c r="F16" s="14" t="s">
        <v>18</v>
      </c>
      <c r="G16" s="9">
        <v>2200</v>
      </c>
    </row>
    <row r="17" spans="1:7" ht="15.75" x14ac:dyDescent="0.25">
      <c r="A17" s="3" t="s">
        <v>11</v>
      </c>
      <c r="B17" s="4">
        <f>-B552</f>
        <v>0</v>
      </c>
      <c r="C17" s="4">
        <v>20</v>
      </c>
      <c r="D17" s="4">
        <v>20</v>
      </c>
      <c r="E17" s="13">
        <f t="shared" si="0"/>
        <v>1400</v>
      </c>
      <c r="F17" s="14" t="s">
        <v>18</v>
      </c>
      <c r="G17" s="9">
        <v>1800</v>
      </c>
    </row>
    <row r="18" spans="1:7" ht="15.75" x14ac:dyDescent="0.25">
      <c r="A18" s="3" t="s">
        <v>12</v>
      </c>
      <c r="B18" s="4">
        <v>40</v>
      </c>
      <c r="C18" s="4">
        <f>-C6153</f>
        <v>0</v>
      </c>
      <c r="D18" s="4">
        <v>20</v>
      </c>
      <c r="E18" s="13">
        <f t="shared" si="0"/>
        <v>800</v>
      </c>
      <c r="F18" s="14" t="s">
        <v>18</v>
      </c>
      <c r="G18" s="9">
        <v>1400</v>
      </c>
    </row>
    <row r="21" spans="1:7" ht="15.75" thickBot="1" x14ac:dyDescent="0.3">
      <c r="A21" t="s">
        <v>62</v>
      </c>
    </row>
    <row r="22" spans="1:7" x14ac:dyDescent="0.25">
      <c r="A22" s="40"/>
      <c r="B22" s="40"/>
      <c r="C22" s="42" t="s">
        <v>68</v>
      </c>
      <c r="D22" s="40" t="s">
        <v>70</v>
      </c>
      <c r="E22" s="40" t="s">
        <v>72</v>
      </c>
      <c r="F22" s="40" t="s">
        <v>74</v>
      </c>
      <c r="G22" s="40" t="s">
        <v>74</v>
      </c>
    </row>
    <row r="23" spans="1:7" ht="15.75" thickBot="1" x14ac:dyDescent="0.3">
      <c r="A23" s="41" t="s">
        <v>66</v>
      </c>
      <c r="B23" s="41" t="s">
        <v>67</v>
      </c>
      <c r="C23" s="43" t="s">
        <v>69</v>
      </c>
      <c r="D23" s="41" t="s">
        <v>71</v>
      </c>
      <c r="E23" s="41" t="s">
        <v>73</v>
      </c>
      <c r="F23" s="41" t="s">
        <v>75</v>
      </c>
      <c r="G23" s="41" t="s">
        <v>76</v>
      </c>
    </row>
    <row r="24" spans="1:7" x14ac:dyDescent="0.25">
      <c r="A24" s="37" t="s">
        <v>91</v>
      </c>
      <c r="B24" s="37" t="s">
        <v>92</v>
      </c>
      <c r="C24" s="46">
        <v>20</v>
      </c>
      <c r="D24" s="37">
        <v>0</v>
      </c>
      <c r="E24" s="37">
        <v>52</v>
      </c>
      <c r="F24" s="37">
        <v>37.999999999999993</v>
      </c>
      <c r="G24" s="37">
        <v>11.999999999999995</v>
      </c>
    </row>
    <row r="25" spans="1:7" x14ac:dyDescent="0.25">
      <c r="A25" s="37" t="s">
        <v>93</v>
      </c>
      <c r="B25" s="37" t="s">
        <v>94</v>
      </c>
      <c r="C25" s="46">
        <v>70</v>
      </c>
      <c r="D25" s="37">
        <v>0</v>
      </c>
      <c r="E25" s="37">
        <v>45</v>
      </c>
      <c r="F25" s="37">
        <v>110.99999999999989</v>
      </c>
      <c r="G25" s="37">
        <v>3.9999999999999969</v>
      </c>
    </row>
    <row r="26" spans="1:7" ht="15.75" thickBot="1" x14ac:dyDescent="0.3">
      <c r="A26" s="38" t="s">
        <v>95</v>
      </c>
      <c r="B26" s="38" t="s">
        <v>96</v>
      </c>
      <c r="C26" s="47">
        <v>0</v>
      </c>
      <c r="D26" s="38">
        <v>-2.3999999999999986</v>
      </c>
      <c r="E26" s="38">
        <v>35</v>
      </c>
      <c r="F26" s="38">
        <v>2.3999999999999986</v>
      </c>
      <c r="G26" s="38">
        <v>1E+30</v>
      </c>
    </row>
    <row r="28" spans="1:7" ht="15.75" thickBot="1" x14ac:dyDescent="0.3"/>
    <row r="29" spans="1:7" x14ac:dyDescent="0.25">
      <c r="A29" s="40"/>
      <c r="B29" s="40"/>
      <c r="C29" s="40" t="s">
        <v>68</v>
      </c>
      <c r="D29" s="60" t="s">
        <v>77</v>
      </c>
      <c r="E29" s="40" t="s">
        <v>79</v>
      </c>
      <c r="F29" s="40" t="s">
        <v>74</v>
      </c>
      <c r="G29" s="40" t="s">
        <v>74</v>
      </c>
    </row>
    <row r="30" spans="1:7" ht="15.75" thickBot="1" x14ac:dyDescent="0.3">
      <c r="A30" s="41" t="s">
        <v>66</v>
      </c>
      <c r="B30" s="41" t="s">
        <v>67</v>
      </c>
      <c r="C30" s="41" t="s">
        <v>69</v>
      </c>
      <c r="D30" s="61" t="s">
        <v>78</v>
      </c>
      <c r="E30" s="41" t="s">
        <v>80</v>
      </c>
      <c r="F30" s="41" t="s">
        <v>75</v>
      </c>
      <c r="G30" s="41" t="s">
        <v>76</v>
      </c>
    </row>
    <row r="31" spans="1:7" x14ac:dyDescent="0.25">
      <c r="A31" s="37" t="s">
        <v>63</v>
      </c>
      <c r="B31" s="37" t="s">
        <v>97</v>
      </c>
      <c r="C31" s="37">
        <v>4600</v>
      </c>
      <c r="D31" s="44">
        <v>0.38</v>
      </c>
      <c r="E31" s="37">
        <v>4600</v>
      </c>
      <c r="F31" s="37">
        <v>1000</v>
      </c>
      <c r="G31" s="37">
        <v>1500</v>
      </c>
    </row>
    <row r="32" spans="1:7" x14ac:dyDescent="0.25">
      <c r="A32" s="37" t="s">
        <v>64</v>
      </c>
      <c r="B32" s="37" t="s">
        <v>98</v>
      </c>
      <c r="C32" s="37">
        <v>2200</v>
      </c>
      <c r="D32" s="44">
        <v>1.1099999999999999</v>
      </c>
      <c r="E32" s="37">
        <v>2200</v>
      </c>
      <c r="F32" s="37">
        <v>499.99999999999994</v>
      </c>
      <c r="G32" s="37">
        <v>666.66666666666652</v>
      </c>
    </row>
    <row r="33" spans="1:7" x14ac:dyDescent="0.25">
      <c r="A33" s="37" t="s">
        <v>99</v>
      </c>
      <c r="B33" s="37" t="s">
        <v>100</v>
      </c>
      <c r="C33" s="37">
        <v>1400</v>
      </c>
      <c r="D33" s="44">
        <v>0</v>
      </c>
      <c r="E33" s="37">
        <v>1800</v>
      </c>
      <c r="F33" s="37">
        <v>1E+30</v>
      </c>
      <c r="G33" s="37">
        <v>400</v>
      </c>
    </row>
    <row r="34" spans="1:7" ht="15.75" thickBot="1" x14ac:dyDescent="0.3">
      <c r="A34" s="38" t="s">
        <v>101</v>
      </c>
      <c r="B34" s="38" t="s">
        <v>102</v>
      </c>
      <c r="C34" s="38">
        <v>800</v>
      </c>
      <c r="D34" s="45">
        <v>0</v>
      </c>
      <c r="E34" s="38">
        <v>1400</v>
      </c>
      <c r="F34" s="38">
        <v>1E+30</v>
      </c>
      <c r="G34" s="38">
        <v>600</v>
      </c>
    </row>
  </sheetData>
  <mergeCells count="3">
    <mergeCell ref="A2:A3"/>
    <mergeCell ref="B2:D2"/>
    <mergeCell ref="E2:E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9" sqref="E9"/>
    </sheetView>
  </sheetViews>
  <sheetFormatPr defaultRowHeight="15" x14ac:dyDescent="0.25"/>
  <cols>
    <col min="1" max="1" width="29.140625" customWidth="1"/>
    <col min="8" max="8" width="11" customWidth="1"/>
  </cols>
  <sheetData>
    <row r="1" spans="1:8" ht="16.5" thickBot="1" x14ac:dyDescent="0.3">
      <c r="A1" s="1"/>
      <c r="B1" s="2" t="s">
        <v>0</v>
      </c>
      <c r="C1" s="2" t="s">
        <v>1</v>
      </c>
      <c r="D1" s="2" t="s">
        <v>2</v>
      </c>
      <c r="E1" s="1"/>
    </row>
    <row r="2" spans="1:8" ht="15.75" thickBot="1" x14ac:dyDescent="0.3">
      <c r="A2" s="156" t="s">
        <v>3</v>
      </c>
      <c r="B2" s="158" t="s">
        <v>4</v>
      </c>
      <c r="C2" s="159"/>
      <c r="D2" s="160"/>
      <c r="E2" s="161" t="s">
        <v>5</v>
      </c>
    </row>
    <row r="3" spans="1:8" ht="15.75" thickBot="1" x14ac:dyDescent="0.3">
      <c r="A3" s="157"/>
      <c r="B3" s="2" t="s">
        <v>6</v>
      </c>
      <c r="C3" s="2" t="s">
        <v>7</v>
      </c>
      <c r="D3" s="2" t="s">
        <v>8</v>
      </c>
      <c r="E3" s="162"/>
    </row>
    <row r="4" spans="1:8" ht="15.75" x14ac:dyDescent="0.25">
      <c r="A4" s="3" t="s">
        <v>9</v>
      </c>
      <c r="B4" s="4">
        <v>20</v>
      </c>
      <c r="C4" s="4">
        <v>60</v>
      </c>
      <c r="D4" s="4">
        <v>40</v>
      </c>
      <c r="E4" s="5">
        <v>4600</v>
      </c>
    </row>
    <row r="5" spans="1:8" ht="15.75" x14ac:dyDescent="0.25">
      <c r="A5" s="3" t="s">
        <v>10</v>
      </c>
      <c r="B5" s="4">
        <v>40</v>
      </c>
      <c r="C5" s="4">
        <v>20</v>
      </c>
      <c r="D5" s="4">
        <v>20</v>
      </c>
      <c r="E5" s="5">
        <v>2200</v>
      </c>
    </row>
    <row r="6" spans="1:8" ht="15.75" x14ac:dyDescent="0.25">
      <c r="A6" s="3" t="s">
        <v>11</v>
      </c>
      <c r="B6" s="4">
        <f>-B540</f>
        <v>0</v>
      </c>
      <c r="C6" s="4">
        <v>20</v>
      </c>
      <c r="D6" s="4">
        <v>20</v>
      </c>
      <c r="E6" s="5">
        <v>1800</v>
      </c>
    </row>
    <row r="7" spans="1:8" ht="15.75" x14ac:dyDescent="0.25">
      <c r="A7" s="3" t="s">
        <v>12</v>
      </c>
      <c r="B7" s="4">
        <v>40</v>
      </c>
      <c r="C7" s="4">
        <f>-C6141</f>
        <v>0</v>
      </c>
      <c r="D7" s="4">
        <v>20</v>
      </c>
      <c r="E7" s="5">
        <v>1400</v>
      </c>
    </row>
    <row r="8" spans="1:8" ht="36.75" customHeight="1" thickBot="1" x14ac:dyDescent="0.3">
      <c r="A8" s="6" t="s">
        <v>13</v>
      </c>
      <c r="B8" s="7">
        <v>52</v>
      </c>
      <c r="C8" s="7">
        <v>45</v>
      </c>
      <c r="D8" s="7">
        <v>35</v>
      </c>
      <c r="E8" s="8" t="s">
        <v>106</v>
      </c>
    </row>
    <row r="12" spans="1:8" ht="15.75" x14ac:dyDescent="0.25">
      <c r="A12" s="9"/>
      <c r="B12" s="10" t="s">
        <v>54</v>
      </c>
      <c r="C12" s="10" t="s">
        <v>55</v>
      </c>
      <c r="D12" s="10" t="s">
        <v>56</v>
      </c>
      <c r="E12" s="10" t="s">
        <v>57</v>
      </c>
      <c r="F12" s="10" t="s">
        <v>14</v>
      </c>
      <c r="G12" s="9"/>
      <c r="H12" s="9"/>
    </row>
    <row r="13" spans="1:8" ht="15.75" x14ac:dyDescent="0.25">
      <c r="A13" s="32"/>
      <c r="B13" s="11"/>
      <c r="C13" s="11"/>
      <c r="D13" s="11"/>
      <c r="E13" s="33"/>
      <c r="F13" s="12"/>
      <c r="G13" s="9"/>
      <c r="H13" s="9"/>
    </row>
    <row r="14" spans="1:8" ht="28.5" customHeight="1" thickBot="1" x14ac:dyDescent="0.3">
      <c r="A14" s="6" t="s">
        <v>60</v>
      </c>
      <c r="B14" s="34"/>
      <c r="C14" s="34"/>
      <c r="D14" s="34"/>
      <c r="E14" s="34"/>
      <c r="F14" s="10" t="s">
        <v>16</v>
      </c>
      <c r="G14" s="10" t="s">
        <v>17</v>
      </c>
      <c r="H14" s="31" t="s">
        <v>65</v>
      </c>
    </row>
    <row r="15" spans="1:8" ht="15.75" x14ac:dyDescent="0.25">
      <c r="A15" s="32" t="s">
        <v>6</v>
      </c>
      <c r="B15" s="4"/>
      <c r="C15" s="4"/>
      <c r="D15" s="4"/>
      <c r="E15" s="9"/>
      <c r="F15" s="13"/>
      <c r="G15" s="14" t="s">
        <v>30</v>
      </c>
      <c r="H15" s="9"/>
    </row>
    <row r="16" spans="1:8" ht="15.75" x14ac:dyDescent="0.25">
      <c r="A16" s="32" t="s">
        <v>7</v>
      </c>
      <c r="B16" s="4"/>
      <c r="C16" s="4"/>
      <c r="D16" s="4"/>
      <c r="E16" s="9"/>
      <c r="F16" s="13"/>
      <c r="G16" s="14" t="s">
        <v>30</v>
      </c>
      <c r="H16" s="9"/>
    </row>
    <row r="17" spans="1:8" ht="15.75" x14ac:dyDescent="0.25">
      <c r="A17" s="32" t="s">
        <v>8</v>
      </c>
      <c r="B17" s="4"/>
      <c r="C17" s="4"/>
      <c r="D17" s="4"/>
      <c r="E17" s="9"/>
      <c r="F17" s="13"/>
      <c r="G17" s="14" t="s">
        <v>30</v>
      </c>
      <c r="H17" s="9"/>
    </row>
  </sheetData>
  <mergeCells count="3">
    <mergeCell ref="A2:A3"/>
    <mergeCell ref="B2:D2"/>
    <mergeCell ref="E2:E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I33" sqref="I33"/>
    </sheetView>
  </sheetViews>
  <sheetFormatPr defaultRowHeight="15" x14ac:dyDescent="0.25"/>
  <cols>
    <col min="1" max="1" width="24.85546875" customWidth="1"/>
    <col min="2" max="2" width="18" customWidth="1"/>
    <col min="3" max="5" width="11.140625" customWidth="1"/>
    <col min="6" max="6" width="8.85546875" customWidth="1"/>
    <col min="7" max="7" width="9" customWidth="1"/>
  </cols>
  <sheetData>
    <row r="1" spans="1:22" ht="16.5" thickBot="1" x14ac:dyDescent="0.3">
      <c r="A1" s="163" t="s">
        <v>59</v>
      </c>
      <c r="B1" s="156" t="s">
        <v>3</v>
      </c>
      <c r="C1" s="158" t="s">
        <v>4</v>
      </c>
      <c r="D1" s="159"/>
      <c r="E1" s="160"/>
      <c r="F1" s="161" t="s">
        <v>5</v>
      </c>
      <c r="G1" s="163" t="s">
        <v>110</v>
      </c>
      <c r="Q1" s="19" t="s">
        <v>34</v>
      </c>
      <c r="R1" s="19"/>
      <c r="S1" s="19"/>
      <c r="T1" s="19"/>
      <c r="U1" s="19"/>
      <c r="V1" s="19"/>
    </row>
    <row r="2" spans="1:22" ht="16.5" thickBot="1" x14ac:dyDescent="0.3">
      <c r="A2" s="164"/>
      <c r="B2" s="157"/>
      <c r="C2" s="2" t="s">
        <v>6</v>
      </c>
      <c r="D2" s="2" t="s">
        <v>7</v>
      </c>
      <c r="E2" s="2" t="s">
        <v>8</v>
      </c>
      <c r="F2" s="162"/>
      <c r="G2" s="164"/>
      <c r="Q2" s="25" t="s">
        <v>35</v>
      </c>
      <c r="R2" s="25" t="s">
        <v>36</v>
      </c>
      <c r="S2" s="25" t="s">
        <v>37</v>
      </c>
      <c r="T2" s="25" t="s">
        <v>38</v>
      </c>
      <c r="U2" s="19" t="s">
        <v>30</v>
      </c>
      <c r="V2" s="19">
        <v>52</v>
      </c>
    </row>
    <row r="3" spans="1:22" ht="15.75" x14ac:dyDescent="0.25">
      <c r="A3" s="27" t="s">
        <v>54</v>
      </c>
      <c r="B3" s="26" t="s">
        <v>9</v>
      </c>
      <c r="C3" s="4">
        <v>20</v>
      </c>
      <c r="D3" s="4">
        <v>60</v>
      </c>
      <c r="E3" s="4">
        <v>40</v>
      </c>
      <c r="F3" s="57">
        <v>4600</v>
      </c>
      <c r="G3" s="55">
        <v>0.38000000000000006</v>
      </c>
      <c r="Q3" s="25" t="s">
        <v>39</v>
      </c>
      <c r="R3" s="25" t="s">
        <v>40</v>
      </c>
      <c r="S3" s="25" t="s">
        <v>41</v>
      </c>
      <c r="T3" s="25" t="s">
        <v>42</v>
      </c>
      <c r="U3" s="19" t="s">
        <v>30</v>
      </c>
      <c r="V3" s="19">
        <v>45</v>
      </c>
    </row>
    <row r="4" spans="1:22" ht="15.75" x14ac:dyDescent="0.25">
      <c r="A4" s="28" t="s">
        <v>55</v>
      </c>
      <c r="B4" s="26" t="s">
        <v>10</v>
      </c>
      <c r="C4" s="4">
        <v>40</v>
      </c>
      <c r="D4" s="4">
        <v>20</v>
      </c>
      <c r="E4" s="4">
        <v>20</v>
      </c>
      <c r="F4" s="57">
        <v>2200</v>
      </c>
      <c r="G4" s="55">
        <v>1.1099999999999999</v>
      </c>
      <c r="Q4" s="25" t="s">
        <v>43</v>
      </c>
      <c r="R4" s="25" t="s">
        <v>40</v>
      </c>
      <c r="S4" s="25" t="s">
        <v>41</v>
      </c>
      <c r="T4" s="25" t="s">
        <v>44</v>
      </c>
      <c r="U4" s="19" t="s">
        <v>30</v>
      </c>
      <c r="V4" s="19">
        <v>35</v>
      </c>
    </row>
    <row r="5" spans="1:22" ht="15.75" x14ac:dyDescent="0.25">
      <c r="A5" s="28" t="s">
        <v>56</v>
      </c>
      <c r="B5" s="26" t="s">
        <v>11</v>
      </c>
      <c r="C5" s="4">
        <f>-C539</f>
        <v>0</v>
      </c>
      <c r="D5" s="4">
        <v>20</v>
      </c>
      <c r="E5" s="4">
        <v>20</v>
      </c>
      <c r="F5" s="57">
        <v>1800</v>
      </c>
      <c r="G5" s="55">
        <v>0</v>
      </c>
      <c r="Q5" s="25" t="s">
        <v>45</v>
      </c>
      <c r="R5" s="25" t="s">
        <v>46</v>
      </c>
      <c r="S5" s="25" t="s">
        <v>47</v>
      </c>
      <c r="T5" s="25" t="s">
        <v>48</v>
      </c>
      <c r="U5" s="19" t="s">
        <v>30</v>
      </c>
      <c r="V5" s="19">
        <v>0</v>
      </c>
    </row>
    <row r="6" spans="1:22" ht="16.5" thickBot="1" x14ac:dyDescent="0.3">
      <c r="A6" s="29" t="s">
        <v>57</v>
      </c>
      <c r="B6" s="26" t="s">
        <v>12</v>
      </c>
      <c r="C6" s="4">
        <v>40</v>
      </c>
      <c r="D6" s="4">
        <f>-D6140</f>
        <v>0</v>
      </c>
      <c r="E6" s="4">
        <v>20</v>
      </c>
      <c r="F6" s="57">
        <v>1400</v>
      </c>
      <c r="G6" s="55">
        <v>0</v>
      </c>
      <c r="Q6" s="25" t="s">
        <v>49</v>
      </c>
      <c r="R6" s="25" t="s">
        <v>50</v>
      </c>
      <c r="S6" s="25" t="s">
        <v>51</v>
      </c>
      <c r="T6" s="25" t="s">
        <v>52</v>
      </c>
      <c r="U6" s="19" t="s">
        <v>32</v>
      </c>
      <c r="V6" s="19" t="s">
        <v>53</v>
      </c>
    </row>
    <row r="7" spans="1:22" ht="36.75" customHeight="1" thickBot="1" x14ac:dyDescent="0.3">
      <c r="A7" s="39" t="s">
        <v>65</v>
      </c>
      <c r="B7" s="35" t="s">
        <v>13</v>
      </c>
      <c r="C7" s="7">
        <v>52</v>
      </c>
      <c r="D7" s="7">
        <v>45</v>
      </c>
      <c r="E7" s="7">
        <v>35</v>
      </c>
      <c r="F7" s="8" t="s">
        <v>106</v>
      </c>
    </row>
    <row r="8" spans="1:22" ht="15.75" x14ac:dyDescent="0.25">
      <c r="B8" s="36" t="s">
        <v>16</v>
      </c>
      <c r="C8" s="13">
        <f t="array" ref="C8">SUM($G$3:$G$6*C3:C6)</f>
        <v>51.999999999999993</v>
      </c>
      <c r="D8" s="13">
        <f t="array" ref="D8">SUM($G$3:$G$6*D3:D6)</f>
        <v>45</v>
      </c>
      <c r="E8" s="13">
        <f t="array" ref="E8">SUM($G$3:$G$6*E3:E6)</f>
        <v>37.4</v>
      </c>
      <c r="F8" s="49">
        <f t="array" ref="F8">SUM($G$3:$G$6*F3:F6)</f>
        <v>4190</v>
      </c>
      <c r="G8" s="10" t="s">
        <v>14</v>
      </c>
    </row>
    <row r="11" spans="1:22" ht="15.75" x14ac:dyDescent="0.25">
      <c r="A11" s="9"/>
      <c r="B11" s="10" t="s">
        <v>54</v>
      </c>
      <c r="C11" s="10" t="s">
        <v>55</v>
      </c>
      <c r="D11" s="10" t="s">
        <v>56</v>
      </c>
      <c r="E11" s="10" t="s">
        <v>57</v>
      </c>
      <c r="F11" s="10" t="s">
        <v>14</v>
      </c>
      <c r="G11" s="9"/>
      <c r="H11" s="9"/>
    </row>
    <row r="12" spans="1:22" ht="15.75" x14ac:dyDescent="0.25">
      <c r="A12" s="58" t="s">
        <v>5</v>
      </c>
      <c r="B12" s="11">
        <v>4600</v>
      </c>
      <c r="C12" s="11">
        <v>2200</v>
      </c>
      <c r="D12" s="11">
        <v>1800</v>
      </c>
      <c r="E12" s="33">
        <v>1400</v>
      </c>
      <c r="F12" s="49">
        <f t="array" ref="F12">SUMPRODUCT(B12:E12,B13:E13)</f>
        <v>4190</v>
      </c>
      <c r="G12" s="9"/>
      <c r="H12" s="10" t="s">
        <v>65</v>
      </c>
    </row>
    <row r="13" spans="1:22" ht="17.25" customHeight="1" thickBot="1" x14ac:dyDescent="0.3">
      <c r="A13" s="50" t="s">
        <v>107</v>
      </c>
      <c r="B13" s="56">
        <v>0.38000000000000006</v>
      </c>
      <c r="C13" s="56">
        <v>1.1099999999999999</v>
      </c>
      <c r="D13" s="56">
        <v>0</v>
      </c>
      <c r="E13" s="56">
        <v>0</v>
      </c>
      <c r="F13" s="10" t="s">
        <v>16</v>
      </c>
      <c r="G13" s="10" t="s">
        <v>17</v>
      </c>
      <c r="H13" s="10" t="s">
        <v>61</v>
      </c>
    </row>
    <row r="14" spans="1:22" ht="15.75" x14ac:dyDescent="0.25">
      <c r="A14" s="32" t="s">
        <v>6</v>
      </c>
      <c r="B14" s="4">
        <v>20</v>
      </c>
      <c r="C14" s="4">
        <v>40</v>
      </c>
      <c r="D14" s="4">
        <v>0</v>
      </c>
      <c r="E14" s="9">
        <v>40</v>
      </c>
      <c r="F14" s="13">
        <f t="array" ref="F14">SUMPRODUCT($B$13:$E$13,B14:E14)</f>
        <v>51.999999999999993</v>
      </c>
      <c r="G14" s="14" t="s">
        <v>30</v>
      </c>
      <c r="H14" s="4">
        <v>52</v>
      </c>
    </row>
    <row r="15" spans="1:22" ht="15.75" x14ac:dyDescent="0.25">
      <c r="A15" s="32" t="s">
        <v>7</v>
      </c>
      <c r="B15" s="4">
        <v>60</v>
      </c>
      <c r="C15" s="4">
        <v>20</v>
      </c>
      <c r="D15" s="4">
        <v>20</v>
      </c>
      <c r="E15" s="9">
        <v>0</v>
      </c>
      <c r="F15" s="13">
        <f t="array" ref="F15">SUMPRODUCT($B$13:$E$13,B15:E15)</f>
        <v>45</v>
      </c>
      <c r="G15" s="14" t="s">
        <v>30</v>
      </c>
      <c r="H15" s="4">
        <v>45</v>
      </c>
    </row>
    <row r="16" spans="1:22" ht="15.75" x14ac:dyDescent="0.25">
      <c r="A16" s="32" t="s">
        <v>8</v>
      </c>
      <c r="B16" s="4">
        <v>40</v>
      </c>
      <c r="C16" s="4">
        <v>20</v>
      </c>
      <c r="D16" s="4">
        <v>20</v>
      </c>
      <c r="E16" s="9">
        <v>20</v>
      </c>
      <c r="F16" s="13">
        <f t="array" ref="F16">SUMPRODUCT($B$13:$E$13,B16:E16)</f>
        <v>37.4</v>
      </c>
      <c r="G16" s="14" t="s">
        <v>30</v>
      </c>
      <c r="H16" s="4">
        <v>35</v>
      </c>
    </row>
    <row r="18" spans="1:7" ht="15.75" thickBot="1" x14ac:dyDescent="0.3"/>
    <row r="19" spans="1:7" x14ac:dyDescent="0.25">
      <c r="A19" s="40"/>
      <c r="B19" s="40"/>
      <c r="C19" s="51" t="s">
        <v>68</v>
      </c>
      <c r="D19" s="40" t="s">
        <v>70</v>
      </c>
      <c r="E19" s="40" t="s">
        <v>72</v>
      </c>
      <c r="F19" s="40" t="s">
        <v>74</v>
      </c>
      <c r="G19" s="40" t="s">
        <v>74</v>
      </c>
    </row>
    <row r="20" spans="1:7" ht="15.75" thickBot="1" x14ac:dyDescent="0.3">
      <c r="A20" s="41" t="s">
        <v>66</v>
      </c>
      <c r="B20" s="41" t="s">
        <v>67</v>
      </c>
      <c r="C20" s="52" t="s">
        <v>69</v>
      </c>
      <c r="D20" s="41" t="s">
        <v>71</v>
      </c>
      <c r="E20" s="41" t="s">
        <v>73</v>
      </c>
      <c r="F20" s="41" t="s">
        <v>75</v>
      </c>
      <c r="G20" s="41" t="s">
        <v>76</v>
      </c>
    </row>
    <row r="21" spans="1:7" x14ac:dyDescent="0.25">
      <c r="A21" s="37" t="s">
        <v>81</v>
      </c>
      <c r="B21" s="37" t="s">
        <v>9</v>
      </c>
      <c r="C21" s="53">
        <v>0.38000000000000006</v>
      </c>
      <c r="D21" s="37">
        <v>0</v>
      </c>
      <c r="E21" s="37">
        <v>4600</v>
      </c>
      <c r="F21" s="37">
        <v>1000.0000000000002</v>
      </c>
      <c r="G21" s="37">
        <v>1500</v>
      </c>
    </row>
    <row r="22" spans="1:7" x14ac:dyDescent="0.25">
      <c r="A22" s="37" t="s">
        <v>82</v>
      </c>
      <c r="B22" s="37" t="s">
        <v>10</v>
      </c>
      <c r="C22" s="53">
        <v>1.1099999999999999</v>
      </c>
      <c r="D22" s="37">
        <v>0</v>
      </c>
      <c r="E22" s="37">
        <v>2200</v>
      </c>
      <c r="F22" s="37">
        <v>500</v>
      </c>
      <c r="G22" s="37">
        <v>666.66666666666674</v>
      </c>
    </row>
    <row r="23" spans="1:7" x14ac:dyDescent="0.25">
      <c r="A23" s="37" t="s">
        <v>83</v>
      </c>
      <c r="B23" s="37" t="s">
        <v>11</v>
      </c>
      <c r="C23" s="53">
        <v>0</v>
      </c>
      <c r="D23" s="37">
        <v>400.00000000000006</v>
      </c>
      <c r="E23" s="37">
        <v>1800</v>
      </c>
      <c r="F23" s="37">
        <v>1E+30</v>
      </c>
      <c r="G23" s="37">
        <v>400.00000000000006</v>
      </c>
    </row>
    <row r="24" spans="1:7" ht="15.75" thickBot="1" x14ac:dyDescent="0.3">
      <c r="A24" s="38" t="s">
        <v>84</v>
      </c>
      <c r="B24" s="38" t="s">
        <v>12</v>
      </c>
      <c r="C24" s="54">
        <v>0</v>
      </c>
      <c r="D24" s="38">
        <v>599.99999999999989</v>
      </c>
      <c r="E24" s="38">
        <v>1400</v>
      </c>
      <c r="F24" s="38">
        <v>1E+30</v>
      </c>
      <c r="G24" s="38">
        <v>599.99999999999989</v>
      </c>
    </row>
    <row r="26" spans="1:7" ht="15.75" thickBot="1" x14ac:dyDescent="0.3"/>
    <row r="27" spans="1:7" x14ac:dyDescent="0.25">
      <c r="A27" s="40"/>
      <c r="B27" s="40"/>
      <c r="C27" s="40" t="s">
        <v>68</v>
      </c>
      <c r="D27" s="60" t="s">
        <v>77</v>
      </c>
      <c r="E27" s="40" t="s">
        <v>79</v>
      </c>
      <c r="F27" s="40" t="s">
        <v>74</v>
      </c>
      <c r="G27" s="40" t="s">
        <v>74</v>
      </c>
    </row>
    <row r="28" spans="1:7" ht="15.75" thickBot="1" x14ac:dyDescent="0.3">
      <c r="A28" s="41" t="s">
        <v>66</v>
      </c>
      <c r="B28" s="41" t="s">
        <v>67</v>
      </c>
      <c r="C28" s="41" t="s">
        <v>69</v>
      </c>
      <c r="D28" s="61" t="s">
        <v>78</v>
      </c>
      <c r="E28" s="41" t="s">
        <v>80</v>
      </c>
      <c r="F28" s="41" t="s">
        <v>75</v>
      </c>
      <c r="G28" s="41" t="s">
        <v>76</v>
      </c>
    </row>
    <row r="29" spans="1:7" x14ac:dyDescent="0.25">
      <c r="A29" s="37" t="s">
        <v>85</v>
      </c>
      <c r="B29" s="37" t="s">
        <v>86</v>
      </c>
      <c r="C29" s="37">
        <v>51.999999999999993</v>
      </c>
      <c r="D29" s="44">
        <v>20</v>
      </c>
      <c r="E29" s="37">
        <v>52</v>
      </c>
      <c r="F29" s="37">
        <v>38.000000000000014</v>
      </c>
      <c r="G29" s="37">
        <v>12.000000000000007</v>
      </c>
    </row>
    <row r="30" spans="1:7" x14ac:dyDescent="0.25">
      <c r="A30" s="37" t="s">
        <v>87</v>
      </c>
      <c r="B30" s="37" t="s">
        <v>88</v>
      </c>
      <c r="C30" s="37">
        <v>45</v>
      </c>
      <c r="D30" s="44">
        <v>70</v>
      </c>
      <c r="E30" s="37">
        <v>45</v>
      </c>
      <c r="F30" s="37">
        <v>111.00000000000004</v>
      </c>
      <c r="G30" s="37">
        <v>4.0000000000000036</v>
      </c>
    </row>
    <row r="31" spans="1:7" ht="15.75" thickBot="1" x14ac:dyDescent="0.3">
      <c r="A31" s="38" t="s">
        <v>89</v>
      </c>
      <c r="B31" s="38" t="s">
        <v>90</v>
      </c>
      <c r="C31" s="38">
        <v>37.4</v>
      </c>
      <c r="D31" s="45">
        <v>0</v>
      </c>
      <c r="E31" s="38">
        <v>35</v>
      </c>
      <c r="F31" s="38">
        <v>2.4000000000000021</v>
      </c>
      <c r="G31" s="38">
        <v>1E+30</v>
      </c>
    </row>
  </sheetData>
  <mergeCells count="5">
    <mergeCell ref="B1:B2"/>
    <mergeCell ref="C1:E1"/>
    <mergeCell ref="F1:F2"/>
    <mergeCell ref="A1:A2"/>
    <mergeCell ref="G1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JKOR</vt:lpstr>
      <vt:lpstr>NVKOR</vt:lpstr>
      <vt:lpstr>NKOR</vt:lpstr>
      <vt:lpstr>NOR</vt:lpstr>
      <vt:lpstr>Primárna úloha</vt:lpstr>
      <vt:lpstr>Primárna úloha riešenie</vt:lpstr>
      <vt:lpstr>Duálna úloha</vt:lpstr>
      <vt:lpstr>Duálna úloha riešenie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dcterms:created xsi:type="dcterms:W3CDTF">2019-10-07T07:41:57Z</dcterms:created>
  <dcterms:modified xsi:type="dcterms:W3CDTF">2019-10-07T12:45:07Z</dcterms:modified>
</cp:coreProperties>
</file>