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S1000434\EM_Dev\Data\Odbor_7900\MGULKA\MACRO_FEM\_AUX_EXCEL_FILES\"/>
    </mc:Choice>
  </mc:AlternateContent>
  <xr:revisionPtr revIDLastSave="0" documentId="13_ncr:1_{B6DA235B-A987-4E98-8DC7-6814F1B51BD6}" xr6:coauthVersionLast="47" xr6:coauthVersionMax="47" xr10:uidLastSave="{00000000-0000-0000-0000-000000000000}"/>
  <bookViews>
    <workbookView xWindow="-108" yWindow="-108" windowWidth="23256" windowHeight="12576" xr2:uid="{E9F16CD4-A43F-4ED7-9DC6-BFE71E54FE36}"/>
  </bookViews>
  <sheets>
    <sheet name="PREDICTIONS" sheetId="11" r:id="rId1"/>
    <sheet name="LAGS" sheetId="12" r:id="rId2"/>
    <sheet name="LOGIT_LOGIC" sheetId="2" r:id="rId3"/>
    <sheet name="LOGIT_CHART" sheetId="1" r:id="rId4"/>
    <sheet name="MACRO vs. DR" sheetId="5" r:id="rId5"/>
    <sheet name="LOG_TRANSFORMATION" sheetId="3" r:id="rId6"/>
    <sheet name="STATIONARITY" sheetId="6" r:id="rId7"/>
    <sheet name="DICKEY-FULLER" sheetId="8" r:id="rId8"/>
    <sheet name="DICKEY-FULLER2" sheetId="9" r:id="rId9"/>
    <sheet name="DICKEY-FULLER3" sheetId="10" r:id="rId10"/>
    <sheet name="MULTICOLLINEARITY" sheetId="13" r:id="rId11"/>
    <sheet name="FINAL_MODEL" sheetId="14" r:id="rId12"/>
  </sheets>
  <definedNames>
    <definedName name="_xlnm._FilterDatabase" localSheetId="1" hidden="1">LAGS!$A$1:$H$57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" i="12" l="1"/>
  <c r="H8" i="12"/>
  <c r="H9" i="12"/>
  <c r="H10" i="12"/>
  <c r="H11" i="12"/>
  <c r="H12" i="12"/>
  <c r="H13" i="12"/>
  <c r="H14" i="12"/>
  <c r="H15" i="12"/>
  <c r="H16" i="12"/>
  <c r="H17" i="12"/>
  <c r="H18" i="12"/>
  <c r="H19" i="12"/>
  <c r="H20" i="12"/>
  <c r="H21" i="12"/>
  <c r="H22" i="12"/>
  <c r="H23" i="12"/>
  <c r="H24" i="12"/>
  <c r="H25" i="12"/>
  <c r="H26" i="12"/>
  <c r="H27" i="12"/>
  <c r="H28" i="12"/>
  <c r="H29" i="12"/>
  <c r="H30" i="12"/>
  <c r="H31" i="12"/>
  <c r="H32" i="12"/>
  <c r="H33" i="12"/>
  <c r="H34" i="12"/>
  <c r="H35" i="12"/>
  <c r="H36" i="12"/>
  <c r="H37" i="12"/>
  <c r="H38" i="12"/>
  <c r="H39" i="12"/>
  <c r="H40" i="12"/>
  <c r="H41" i="12"/>
  <c r="H42" i="12"/>
  <c r="H43" i="12"/>
  <c r="H44" i="12"/>
  <c r="H45" i="12"/>
  <c r="H46" i="12"/>
  <c r="H47" i="12"/>
  <c r="H48" i="12"/>
  <c r="H49" i="12"/>
  <c r="H50" i="12"/>
  <c r="H51" i="12"/>
  <c r="H52" i="12"/>
  <c r="H53" i="12"/>
  <c r="H54" i="12"/>
  <c r="H55" i="12"/>
  <c r="H56" i="12"/>
  <c r="H57" i="12"/>
  <c r="G6" i="12"/>
  <c r="G7" i="12"/>
  <c r="G8" i="12"/>
  <c r="G9" i="12"/>
  <c r="G10" i="12"/>
  <c r="G11" i="12"/>
  <c r="G12" i="12"/>
  <c r="G13" i="12"/>
  <c r="G14" i="12"/>
  <c r="G15" i="12"/>
  <c r="G16" i="12"/>
  <c r="G17" i="12"/>
  <c r="G18" i="12"/>
  <c r="G19" i="12"/>
  <c r="G20" i="12"/>
  <c r="G21" i="12"/>
  <c r="G22" i="12"/>
  <c r="G23" i="12"/>
  <c r="G24" i="12"/>
  <c r="G25" i="12"/>
  <c r="G26" i="12"/>
  <c r="G27" i="12"/>
  <c r="G28" i="12"/>
  <c r="G29" i="12"/>
  <c r="G30" i="12"/>
  <c r="G31" i="12"/>
  <c r="G32" i="12"/>
  <c r="G33" i="12"/>
  <c r="G34" i="12"/>
  <c r="G35" i="12"/>
  <c r="G36" i="12"/>
  <c r="G37" i="12"/>
  <c r="G38" i="12"/>
  <c r="G39" i="12"/>
  <c r="G40" i="12"/>
  <c r="G41" i="12"/>
  <c r="G42" i="12"/>
  <c r="G43" i="12"/>
  <c r="G44" i="12"/>
  <c r="G45" i="12"/>
  <c r="G46" i="12"/>
  <c r="G47" i="12"/>
  <c r="G48" i="12"/>
  <c r="G49" i="12"/>
  <c r="G50" i="12"/>
  <c r="G51" i="12"/>
  <c r="G52" i="12"/>
  <c r="G53" i="12"/>
  <c r="G54" i="12"/>
  <c r="G55" i="12"/>
  <c r="G56" i="12"/>
  <c r="G57" i="12"/>
  <c r="F5" i="12"/>
  <c r="F6" i="12"/>
  <c r="F7" i="12"/>
  <c r="F8" i="12"/>
  <c r="F9" i="12"/>
  <c r="F10" i="12"/>
  <c r="F11" i="12"/>
  <c r="F12" i="12"/>
  <c r="F13" i="12"/>
  <c r="F14" i="12"/>
  <c r="F15" i="12"/>
  <c r="F16" i="12"/>
  <c r="F17" i="12"/>
  <c r="F18" i="12"/>
  <c r="F19" i="12"/>
  <c r="F20" i="12"/>
  <c r="F21" i="12"/>
  <c r="F22" i="12"/>
  <c r="F23" i="12"/>
  <c r="F24" i="12"/>
  <c r="F25" i="12"/>
  <c r="F26" i="12"/>
  <c r="F27" i="12"/>
  <c r="F28" i="12"/>
  <c r="F29" i="12"/>
  <c r="F30" i="12"/>
  <c r="F31" i="12"/>
  <c r="F32" i="12"/>
  <c r="F33" i="12"/>
  <c r="F34" i="12"/>
  <c r="F35" i="12"/>
  <c r="F36" i="12"/>
  <c r="F37" i="12"/>
  <c r="F38" i="12"/>
  <c r="F39" i="12"/>
  <c r="F40" i="12"/>
  <c r="F41" i="12"/>
  <c r="F42" i="12"/>
  <c r="F43" i="12"/>
  <c r="F44" i="12"/>
  <c r="F45" i="12"/>
  <c r="F46" i="12"/>
  <c r="F47" i="12"/>
  <c r="F48" i="12"/>
  <c r="F49" i="12"/>
  <c r="F50" i="12"/>
  <c r="F51" i="12"/>
  <c r="F52" i="12"/>
  <c r="F53" i="12"/>
  <c r="F54" i="12"/>
  <c r="F55" i="12"/>
  <c r="F56" i="12"/>
  <c r="F57" i="12"/>
  <c r="H6" i="12"/>
  <c r="G5" i="12"/>
  <c r="F4" i="12"/>
  <c r="E4" i="12"/>
  <c r="E5" i="12"/>
  <c r="E6" i="12"/>
  <c r="E7" i="12"/>
  <c r="E8" i="12"/>
  <c r="E9" i="12"/>
  <c r="E10" i="12"/>
  <c r="E11" i="12"/>
  <c r="E12" i="12"/>
  <c r="E13" i="12"/>
  <c r="E14" i="12"/>
  <c r="E15" i="12"/>
  <c r="E16" i="12"/>
  <c r="E17" i="12"/>
  <c r="E18" i="12"/>
  <c r="E19" i="12"/>
  <c r="E20" i="12"/>
  <c r="E21" i="12"/>
  <c r="E22" i="12"/>
  <c r="E23" i="12"/>
  <c r="E24" i="12"/>
  <c r="E25" i="12"/>
  <c r="E26" i="12"/>
  <c r="E27" i="12"/>
  <c r="E28" i="12"/>
  <c r="E29" i="12"/>
  <c r="E30" i="12"/>
  <c r="E31" i="12"/>
  <c r="E32" i="12"/>
  <c r="E33" i="12"/>
  <c r="E34" i="12"/>
  <c r="E35" i="12"/>
  <c r="E36" i="12"/>
  <c r="E37" i="12"/>
  <c r="E38" i="12"/>
  <c r="E39" i="12"/>
  <c r="E40" i="12"/>
  <c r="E41" i="12"/>
  <c r="E42" i="12"/>
  <c r="E43" i="12"/>
  <c r="E44" i="12"/>
  <c r="E45" i="12"/>
  <c r="E46" i="12"/>
  <c r="E47" i="12"/>
  <c r="E48" i="12"/>
  <c r="E49" i="12"/>
  <c r="E50" i="12"/>
  <c r="E51" i="12"/>
  <c r="E52" i="12"/>
  <c r="E53" i="12"/>
  <c r="E54" i="12"/>
  <c r="E55" i="12"/>
  <c r="E56" i="12"/>
  <c r="E57" i="12"/>
  <c r="E3" i="12"/>
  <c r="E57" i="10" l="1"/>
  <c r="C57" i="10"/>
  <c r="E56" i="10"/>
  <c r="C56" i="10"/>
  <c r="E55" i="10"/>
  <c r="C55" i="10"/>
  <c r="E54" i="10"/>
  <c r="C54" i="10"/>
  <c r="E53" i="10"/>
  <c r="C53" i="10"/>
  <c r="E52" i="10"/>
  <c r="C52" i="10"/>
  <c r="E51" i="10"/>
  <c r="C51" i="10"/>
  <c r="E50" i="10"/>
  <c r="C50" i="10"/>
  <c r="E49" i="10"/>
  <c r="C49" i="10"/>
  <c r="E48" i="10"/>
  <c r="C48" i="10"/>
  <c r="E47" i="10"/>
  <c r="C47" i="10"/>
  <c r="E46" i="10"/>
  <c r="C46" i="10"/>
  <c r="E45" i="10"/>
  <c r="C45" i="10"/>
  <c r="E44" i="10"/>
  <c r="C44" i="10"/>
  <c r="E43" i="10"/>
  <c r="C43" i="10"/>
  <c r="E42" i="10"/>
  <c r="C42" i="10"/>
  <c r="E41" i="10"/>
  <c r="C41" i="10"/>
  <c r="E40" i="10"/>
  <c r="C40" i="10"/>
  <c r="E39" i="10"/>
  <c r="C39" i="10"/>
  <c r="E38" i="10"/>
  <c r="C38" i="10"/>
  <c r="E37" i="10"/>
  <c r="C37" i="10"/>
  <c r="E36" i="10"/>
  <c r="C36" i="10"/>
  <c r="E35" i="10"/>
  <c r="C35" i="10"/>
  <c r="E34" i="10"/>
  <c r="C34" i="10"/>
  <c r="E33" i="10"/>
  <c r="C33" i="10"/>
  <c r="E32" i="10"/>
  <c r="C32" i="10"/>
  <c r="E31" i="10"/>
  <c r="C31" i="10"/>
  <c r="E30" i="10"/>
  <c r="C30" i="10"/>
  <c r="E29" i="10"/>
  <c r="C29" i="10"/>
  <c r="E28" i="10"/>
  <c r="C28" i="10"/>
  <c r="E27" i="10"/>
  <c r="C27" i="10"/>
  <c r="E26" i="10"/>
  <c r="C26" i="10"/>
  <c r="E25" i="10"/>
  <c r="C25" i="10"/>
  <c r="E24" i="10"/>
  <c r="C24" i="10"/>
  <c r="E23" i="10"/>
  <c r="C23" i="10"/>
  <c r="E22" i="10"/>
  <c r="C22" i="10"/>
  <c r="E21" i="10"/>
  <c r="C21" i="10"/>
  <c r="E20" i="10"/>
  <c r="C20" i="10"/>
  <c r="E19" i="10"/>
  <c r="C19" i="10"/>
  <c r="E18" i="10"/>
  <c r="C18" i="10"/>
  <c r="E17" i="10"/>
  <c r="C17" i="10"/>
  <c r="E16" i="10"/>
  <c r="C16" i="10"/>
  <c r="E15" i="10"/>
  <c r="C15" i="10"/>
  <c r="E14" i="10"/>
  <c r="C14" i="10"/>
  <c r="J13" i="10" a="1"/>
  <c r="K14" i="10" s="1"/>
  <c r="E13" i="10"/>
  <c r="J8" i="10" s="1" a="1"/>
  <c r="K9" i="10" s="1"/>
  <c r="C13" i="10"/>
  <c r="E12" i="10"/>
  <c r="C12" i="10"/>
  <c r="E11" i="10"/>
  <c r="C11" i="10"/>
  <c r="E10" i="10"/>
  <c r="C10" i="10"/>
  <c r="E9" i="10"/>
  <c r="C9" i="10"/>
  <c r="E8" i="10"/>
  <c r="C8" i="10"/>
  <c r="E7" i="10"/>
  <c r="C7" i="10"/>
  <c r="E6" i="10"/>
  <c r="C6" i="10"/>
  <c r="E5" i="10"/>
  <c r="C5" i="10"/>
  <c r="E4" i="10"/>
  <c r="C4" i="10"/>
  <c r="E3" i="10"/>
  <c r="J3" i="10" s="1" a="1"/>
  <c r="J4" i="10" s="1"/>
  <c r="C3" i="10"/>
  <c r="J13" i="9" a="1"/>
  <c r="J13" i="9" s="1"/>
  <c r="E4" i="8"/>
  <c r="E5" i="8"/>
  <c r="E6" i="8"/>
  <c r="E7" i="8"/>
  <c r="E8" i="8"/>
  <c r="E9" i="8"/>
  <c r="E10" i="8"/>
  <c r="E11" i="8"/>
  <c r="E12" i="8"/>
  <c r="E13" i="8"/>
  <c r="E14" i="8"/>
  <c r="E15" i="8"/>
  <c r="E16" i="8"/>
  <c r="E17" i="8"/>
  <c r="E18" i="8"/>
  <c r="E19" i="8"/>
  <c r="E20" i="8"/>
  <c r="E21" i="8"/>
  <c r="E22" i="8"/>
  <c r="E23" i="8"/>
  <c r="E24" i="8"/>
  <c r="E25" i="8"/>
  <c r="E26" i="8"/>
  <c r="E27" i="8"/>
  <c r="E28" i="8"/>
  <c r="E29" i="8"/>
  <c r="E30" i="8"/>
  <c r="E31" i="8"/>
  <c r="E32" i="8"/>
  <c r="E33" i="8"/>
  <c r="E34" i="8"/>
  <c r="E35" i="8"/>
  <c r="E36" i="8"/>
  <c r="E37" i="8"/>
  <c r="E38" i="8"/>
  <c r="E39" i="8"/>
  <c r="E40" i="8"/>
  <c r="E41" i="8"/>
  <c r="E42" i="8"/>
  <c r="E43" i="8"/>
  <c r="E44" i="8"/>
  <c r="E45" i="8"/>
  <c r="E46" i="8"/>
  <c r="E47" i="8"/>
  <c r="E48" i="8"/>
  <c r="E49" i="8"/>
  <c r="E50" i="8"/>
  <c r="E51" i="8"/>
  <c r="E52" i="8"/>
  <c r="E53" i="8"/>
  <c r="E54" i="8"/>
  <c r="E55" i="8"/>
  <c r="E56" i="8"/>
  <c r="E57" i="8"/>
  <c r="E4" i="9"/>
  <c r="J8" i="9" s="1" a="1"/>
  <c r="K9" i="9" s="1"/>
  <c r="E5" i="9"/>
  <c r="E6" i="9"/>
  <c r="E7" i="9"/>
  <c r="E8" i="9"/>
  <c r="J3" i="9" s="1" a="1"/>
  <c r="J3" i="9" s="1"/>
  <c r="E9" i="9"/>
  <c r="E10" i="9"/>
  <c r="E11" i="9"/>
  <c r="E12" i="9"/>
  <c r="E13" i="9"/>
  <c r="E14" i="9"/>
  <c r="E15" i="9"/>
  <c r="E16" i="9"/>
  <c r="E17" i="9"/>
  <c r="E18" i="9"/>
  <c r="E19" i="9"/>
  <c r="E20" i="9"/>
  <c r="E21" i="9"/>
  <c r="E22" i="9"/>
  <c r="E23" i="9"/>
  <c r="E24" i="9"/>
  <c r="E25" i="9"/>
  <c r="E26" i="9"/>
  <c r="E27" i="9"/>
  <c r="E28" i="9"/>
  <c r="E29" i="9"/>
  <c r="E30" i="9"/>
  <c r="E31" i="9"/>
  <c r="E32" i="9"/>
  <c r="E33" i="9"/>
  <c r="E34" i="9"/>
  <c r="E35" i="9"/>
  <c r="E36" i="9"/>
  <c r="E37" i="9"/>
  <c r="E38" i="9"/>
  <c r="E39" i="9"/>
  <c r="E40" i="9"/>
  <c r="E41" i="9"/>
  <c r="E42" i="9"/>
  <c r="E43" i="9"/>
  <c r="E44" i="9"/>
  <c r="E45" i="9"/>
  <c r="E46" i="9"/>
  <c r="E47" i="9"/>
  <c r="E48" i="9"/>
  <c r="E49" i="9"/>
  <c r="E50" i="9"/>
  <c r="E51" i="9"/>
  <c r="E52" i="9"/>
  <c r="E53" i="9"/>
  <c r="E54" i="9"/>
  <c r="E55" i="9"/>
  <c r="E56" i="9"/>
  <c r="E57" i="9"/>
  <c r="E3" i="9"/>
  <c r="C4" i="9"/>
  <c r="C5" i="9"/>
  <c r="C6" i="9"/>
  <c r="C7" i="9"/>
  <c r="C8" i="9"/>
  <c r="C9" i="9"/>
  <c r="C10" i="9"/>
  <c r="C11" i="9"/>
  <c r="C12" i="9"/>
  <c r="C13" i="9"/>
  <c r="C14" i="9"/>
  <c r="C15" i="9"/>
  <c r="C16" i="9"/>
  <c r="C17" i="9"/>
  <c r="C18" i="9"/>
  <c r="C19" i="9"/>
  <c r="C20" i="9"/>
  <c r="C21" i="9"/>
  <c r="C22" i="9"/>
  <c r="C23" i="9"/>
  <c r="C24" i="9"/>
  <c r="C25" i="9"/>
  <c r="C26" i="9"/>
  <c r="C27" i="9"/>
  <c r="C28" i="9"/>
  <c r="C29" i="9"/>
  <c r="C30" i="9"/>
  <c r="C31" i="9"/>
  <c r="C32" i="9"/>
  <c r="C33" i="9"/>
  <c r="C34" i="9"/>
  <c r="C35" i="9"/>
  <c r="C36" i="9"/>
  <c r="C37" i="9"/>
  <c r="C38" i="9"/>
  <c r="C39" i="9"/>
  <c r="C40" i="9"/>
  <c r="C41" i="9"/>
  <c r="C42" i="9"/>
  <c r="C43" i="9"/>
  <c r="C44" i="9"/>
  <c r="C45" i="9"/>
  <c r="C46" i="9"/>
  <c r="C47" i="9"/>
  <c r="C48" i="9"/>
  <c r="C49" i="9"/>
  <c r="C50" i="9"/>
  <c r="C51" i="9"/>
  <c r="C52" i="9"/>
  <c r="C53" i="9"/>
  <c r="C54" i="9"/>
  <c r="C55" i="9"/>
  <c r="C56" i="9"/>
  <c r="C57" i="9"/>
  <c r="C3" i="9"/>
  <c r="J15" i="9" l="1"/>
  <c r="J13" i="10"/>
  <c r="K13" i="10"/>
  <c r="K15" i="10" s="1"/>
  <c r="L13" i="10"/>
  <c r="J14" i="10"/>
  <c r="J3" i="10"/>
  <c r="J5" i="10" s="1"/>
  <c r="L14" i="10"/>
  <c r="K8" i="10"/>
  <c r="K10" i="10" s="1"/>
  <c r="J9" i="10"/>
  <c r="J8" i="10"/>
  <c r="J10" i="10" s="1"/>
  <c r="L14" i="9"/>
  <c r="K14" i="9"/>
  <c r="J14" i="9"/>
  <c r="L13" i="9"/>
  <c r="K13" i="9"/>
  <c r="J4" i="9"/>
  <c r="K8" i="9"/>
  <c r="K10" i="9" s="1"/>
  <c r="J9" i="9"/>
  <c r="J8" i="9"/>
  <c r="J10" i="9" s="1"/>
  <c r="L15" i="10" l="1"/>
  <c r="J15" i="10"/>
  <c r="K15" i="9"/>
  <c r="J5" i="9"/>
  <c r="L15" i="9" l="1"/>
  <c r="C47" i="8"/>
  <c r="C48" i="8"/>
  <c r="C49" i="8"/>
  <c r="C50" i="8"/>
  <c r="C51" i="8"/>
  <c r="C52" i="8"/>
  <c r="C53" i="8"/>
  <c r="C54" i="8"/>
  <c r="C55" i="8"/>
  <c r="C56" i="8"/>
  <c r="C57" i="8"/>
  <c r="C46" i="8" l="1"/>
  <c r="C45" i="8"/>
  <c r="C44" i="8"/>
  <c r="C43" i="8"/>
  <c r="C42" i="8"/>
  <c r="C41" i="8"/>
  <c r="C40" i="8"/>
  <c r="C39" i="8"/>
  <c r="C38" i="8"/>
  <c r="C37" i="8"/>
  <c r="C36" i="8"/>
  <c r="C35" i="8"/>
  <c r="C34" i="8"/>
  <c r="C33" i="8"/>
  <c r="C32" i="8"/>
  <c r="C31" i="8"/>
  <c r="C30" i="8"/>
  <c r="C29" i="8"/>
  <c r="C28" i="8"/>
  <c r="C27" i="8"/>
  <c r="C26" i="8"/>
  <c r="C25" i="8"/>
  <c r="C24" i="8"/>
  <c r="C23" i="8"/>
  <c r="C22" i="8"/>
  <c r="C21" i="8"/>
  <c r="C20" i="8"/>
  <c r="C19" i="8"/>
  <c r="C18" i="8"/>
  <c r="C17" i="8"/>
  <c r="C16" i="8"/>
  <c r="C15" i="8"/>
  <c r="C14" i="8"/>
  <c r="C13" i="8"/>
  <c r="C12" i="8"/>
  <c r="C11" i="8"/>
  <c r="C10" i="8"/>
  <c r="C9" i="8"/>
  <c r="C8" i="8"/>
  <c r="C7" i="8"/>
  <c r="C6" i="8"/>
  <c r="C5" i="8"/>
  <c r="C4" i="8"/>
  <c r="E3" i="8"/>
  <c r="C3" i="8"/>
  <c r="J7" i="8" l="1" a="1"/>
  <c r="J3" i="8" a="1"/>
  <c r="J13" i="8" a="1"/>
  <c r="J13" i="8" l="1"/>
  <c r="J14" i="8"/>
  <c r="J15" i="8" s="1"/>
  <c r="L13" i="8"/>
  <c r="K13" i="8"/>
  <c r="L14" i="8"/>
  <c r="L15" i="8" s="1"/>
  <c r="K14" i="8"/>
  <c r="J7" i="8"/>
  <c r="J9" i="8" s="1"/>
  <c r="K8" i="8"/>
  <c r="J8" i="8"/>
  <c r="K7" i="8"/>
  <c r="K9" i="8" s="1"/>
  <c r="J4" i="8"/>
  <c r="J3" i="8"/>
  <c r="J5" i="8" s="1"/>
  <c r="K15" i="8"/>
  <c r="D26" i="3" l="1"/>
  <c r="B25" i="3"/>
  <c r="D28" i="3"/>
  <c r="B26" i="3"/>
  <c r="A6" i="3"/>
  <c r="B6" i="3" s="1"/>
  <c r="B5" i="3"/>
  <c r="D52" i="3"/>
  <c r="D51" i="3"/>
  <c r="D49" i="3"/>
  <c r="D48" i="3"/>
  <c r="D46" i="3"/>
  <c r="D45" i="3"/>
  <c r="B52" i="3"/>
  <c r="C52" i="3"/>
  <c r="C49" i="3"/>
  <c r="B49" i="3"/>
  <c r="C46" i="3"/>
  <c r="B46" i="3"/>
  <c r="O30" i="2"/>
  <c r="Q26" i="2"/>
  <c r="O26" i="2" s="1"/>
  <c r="Q27" i="2"/>
  <c r="O27" i="2" s="1"/>
  <c r="Q28" i="2"/>
  <c r="O28" i="2" s="1"/>
  <c r="Q29" i="2"/>
  <c r="O29" i="2" s="1"/>
  <c r="N5" i="2"/>
  <c r="Q6" i="2"/>
  <c r="O6" i="2" s="1"/>
  <c r="Q25" i="2"/>
  <c r="O25" i="2" s="1"/>
  <c r="Q24" i="2"/>
  <c r="O24" i="2" s="1"/>
  <c r="Q23" i="2"/>
  <c r="O23" i="2" s="1"/>
  <c r="Q22" i="2"/>
  <c r="O22" i="2" s="1"/>
  <c r="Q21" i="2"/>
  <c r="O21" i="2" s="1"/>
  <c r="Q20" i="2"/>
  <c r="O20" i="2" s="1"/>
  <c r="Q19" i="2"/>
  <c r="O19" i="2" s="1"/>
  <c r="Q18" i="2"/>
  <c r="O18" i="2" s="1"/>
  <c r="Q17" i="2"/>
  <c r="O17" i="2" s="1"/>
  <c r="Q16" i="2"/>
  <c r="O16" i="2" s="1"/>
  <c r="Q15" i="2"/>
  <c r="O15" i="2" s="1"/>
  <c r="Q14" i="2"/>
  <c r="O14" i="2" s="1"/>
  <c r="Q13" i="2"/>
  <c r="O13" i="2" s="1"/>
  <c r="Q12" i="2"/>
  <c r="O12" i="2" s="1"/>
  <c r="Q11" i="2"/>
  <c r="O11" i="2" s="1"/>
  <c r="Q10" i="2"/>
  <c r="O10" i="2" s="1"/>
  <c r="Q9" i="2"/>
  <c r="O9" i="2" s="1"/>
  <c r="Q8" i="2"/>
  <c r="O8" i="2" s="1"/>
  <c r="Q7" i="2"/>
  <c r="O7" i="2" s="1"/>
  <c r="K7" i="2"/>
  <c r="I7" i="2" s="1"/>
  <c r="K8" i="2"/>
  <c r="I8" i="2" s="1"/>
  <c r="K9" i="2"/>
  <c r="I9" i="2" s="1"/>
  <c r="K10" i="2"/>
  <c r="I10" i="2" s="1"/>
  <c r="K11" i="2"/>
  <c r="I11" i="2" s="1"/>
  <c r="K12" i="2"/>
  <c r="I12" i="2" s="1"/>
  <c r="K13" i="2"/>
  <c r="I13" i="2" s="1"/>
  <c r="K14" i="2"/>
  <c r="I14" i="2" s="1"/>
  <c r="K15" i="2"/>
  <c r="I15" i="2" s="1"/>
  <c r="K16" i="2"/>
  <c r="I16" i="2" s="1"/>
  <c r="K17" i="2"/>
  <c r="I17" i="2" s="1"/>
  <c r="K18" i="2"/>
  <c r="I18" i="2" s="1"/>
  <c r="K19" i="2"/>
  <c r="I19" i="2" s="1"/>
  <c r="K20" i="2"/>
  <c r="I20" i="2" s="1"/>
  <c r="K21" i="2"/>
  <c r="I21" i="2" s="1"/>
  <c r="K22" i="2"/>
  <c r="I22" i="2" s="1"/>
  <c r="K23" i="2"/>
  <c r="I23" i="2" s="1"/>
  <c r="K24" i="2"/>
  <c r="I24" i="2" s="1"/>
  <c r="K25" i="2"/>
  <c r="I25" i="2" s="1"/>
  <c r="K6" i="2"/>
  <c r="I6" i="2" s="1"/>
  <c r="H5" i="2"/>
  <c r="E25" i="2"/>
  <c r="C25" i="2" s="1"/>
  <c r="E22" i="2"/>
  <c r="C22" i="2" s="1"/>
  <c r="E23" i="2"/>
  <c r="C23" i="2" s="1"/>
  <c r="E24" i="2"/>
  <c r="C24" i="2" s="1"/>
  <c r="E7" i="2"/>
  <c r="C7" i="2" s="1"/>
  <c r="E8" i="2"/>
  <c r="C8" i="2" s="1"/>
  <c r="E9" i="2"/>
  <c r="C9" i="2" s="1"/>
  <c r="E10" i="2"/>
  <c r="C10" i="2" s="1"/>
  <c r="E11" i="2"/>
  <c r="C11" i="2" s="1"/>
  <c r="E12" i="2"/>
  <c r="C12" i="2" s="1"/>
  <c r="E13" i="2"/>
  <c r="C13" i="2" s="1"/>
  <c r="E14" i="2"/>
  <c r="C14" i="2" s="1"/>
  <c r="E15" i="2"/>
  <c r="C15" i="2" s="1"/>
  <c r="E16" i="2"/>
  <c r="C16" i="2" s="1"/>
  <c r="E17" i="2"/>
  <c r="C17" i="2" s="1"/>
  <c r="E18" i="2"/>
  <c r="C18" i="2" s="1"/>
  <c r="E19" i="2"/>
  <c r="C19" i="2" s="1"/>
  <c r="E20" i="2"/>
  <c r="C20" i="2" s="1"/>
  <c r="E21" i="2"/>
  <c r="C21" i="2" s="1"/>
  <c r="E6" i="2"/>
  <c r="C6" i="2" s="1"/>
  <c r="B6" i="2" s="1"/>
  <c r="H6" i="2" l="1"/>
  <c r="H7" i="2" s="1"/>
  <c r="N6" i="2"/>
  <c r="M6" i="2" s="1"/>
  <c r="C26" i="3"/>
  <c r="D27" i="3"/>
  <c r="D29" i="3"/>
  <c r="B28" i="3"/>
  <c r="B27" i="3"/>
  <c r="C27" i="3" s="1"/>
  <c r="A7" i="3"/>
  <c r="E52" i="3"/>
  <c r="E46" i="3"/>
  <c r="B7" i="2"/>
  <c r="B8" i="2" s="1"/>
  <c r="B9" i="2" s="1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2" i="1"/>
  <c r="N7" i="2" l="1"/>
  <c r="M7" i="2" s="1"/>
  <c r="G6" i="2"/>
  <c r="H8" i="2"/>
  <c r="G7" i="2"/>
  <c r="C28" i="3"/>
  <c r="D30" i="3"/>
  <c r="B29" i="3"/>
  <c r="C29" i="3" s="1"/>
  <c r="A8" i="3"/>
  <c r="B7" i="3"/>
  <c r="N8" i="2" l="1"/>
  <c r="N9" i="2" s="1"/>
  <c r="H9" i="2"/>
  <c r="G8" i="2"/>
  <c r="D31" i="3"/>
  <c r="B30" i="3"/>
  <c r="C30" i="3" s="1"/>
  <c r="A9" i="3"/>
  <c r="B8" i="3"/>
  <c r="M8" i="2" l="1"/>
  <c r="H10" i="2"/>
  <c r="G9" i="2"/>
  <c r="M9" i="2"/>
  <c r="N10" i="2"/>
  <c r="D32" i="3"/>
  <c r="B31" i="3"/>
  <c r="C31" i="3" s="1"/>
  <c r="A10" i="3"/>
  <c r="B9" i="3"/>
  <c r="N11" i="2" l="1"/>
  <c r="M10" i="2"/>
  <c r="H11" i="2"/>
  <c r="G10" i="2"/>
  <c r="B32" i="3"/>
  <c r="C32" i="3" s="1"/>
  <c r="D33" i="3"/>
  <c r="A11" i="3"/>
  <c r="B10" i="3"/>
  <c r="N12" i="2" l="1"/>
  <c r="M11" i="2"/>
  <c r="H12" i="2"/>
  <c r="G11" i="2"/>
  <c r="D34" i="3"/>
  <c r="B33" i="3"/>
  <c r="C33" i="3" s="1"/>
  <c r="A12" i="3"/>
  <c r="B11" i="3"/>
  <c r="N13" i="2" l="1"/>
  <c r="M12" i="2"/>
  <c r="H13" i="2"/>
  <c r="G12" i="2"/>
  <c r="D35" i="3"/>
  <c r="B34" i="3"/>
  <c r="C34" i="3" s="1"/>
  <c r="A13" i="3"/>
  <c r="B12" i="3"/>
  <c r="H14" i="2" l="1"/>
  <c r="G13" i="2"/>
  <c r="N14" i="2"/>
  <c r="M13" i="2"/>
  <c r="D36" i="3"/>
  <c r="B35" i="3"/>
  <c r="C35" i="3" s="1"/>
  <c r="A14" i="3"/>
  <c r="B13" i="3"/>
  <c r="N15" i="2" l="1"/>
  <c r="M14" i="2"/>
  <c r="H15" i="2"/>
  <c r="G14" i="2"/>
  <c r="D37" i="3"/>
  <c r="D38" i="3" s="1"/>
  <c r="B36" i="3"/>
  <c r="C36" i="3" s="1"/>
  <c r="A15" i="3"/>
  <c r="B14" i="3"/>
  <c r="H16" i="2" l="1"/>
  <c r="G15" i="2"/>
  <c r="N16" i="2"/>
  <c r="M15" i="2"/>
  <c r="B37" i="3"/>
  <c r="A16" i="3"/>
  <c r="B15" i="3"/>
  <c r="N17" i="2" l="1"/>
  <c r="M16" i="2"/>
  <c r="H17" i="2"/>
  <c r="G16" i="2"/>
  <c r="C37" i="3"/>
  <c r="C38" i="3" s="1"/>
  <c r="C39" i="3" s="1"/>
  <c r="A17" i="3"/>
  <c r="B16" i="3"/>
  <c r="H18" i="2" l="1"/>
  <c r="G17" i="2"/>
  <c r="N18" i="2"/>
  <c r="M17" i="2"/>
  <c r="A18" i="3"/>
  <c r="B18" i="3" s="1"/>
  <c r="B17" i="3"/>
  <c r="N19" i="2" l="1"/>
  <c r="M18" i="2"/>
  <c r="H19" i="2"/>
  <c r="G18" i="2"/>
  <c r="H20" i="2" l="1"/>
  <c r="G19" i="2"/>
  <c r="N20" i="2"/>
  <c r="M19" i="2"/>
  <c r="N21" i="2" l="1"/>
  <c r="M20" i="2"/>
  <c r="H21" i="2"/>
  <c r="G20" i="2"/>
  <c r="N22" i="2" l="1"/>
  <c r="M21" i="2"/>
  <c r="H22" i="2"/>
  <c r="G21" i="2"/>
  <c r="N23" i="2" l="1"/>
  <c r="M22" i="2"/>
  <c r="H23" i="2"/>
  <c r="G22" i="2"/>
  <c r="H24" i="2" l="1"/>
  <c r="G23" i="2"/>
  <c r="N24" i="2"/>
  <c r="M23" i="2"/>
  <c r="N25" i="2" l="1"/>
  <c r="M24" i="2"/>
  <c r="H25" i="2"/>
  <c r="G25" i="2" s="1"/>
  <c r="G24" i="2"/>
  <c r="N26" i="2" l="1"/>
  <c r="M25" i="2"/>
  <c r="N27" i="2" l="1"/>
  <c r="M26" i="2"/>
  <c r="N28" i="2" l="1"/>
  <c r="M27" i="2"/>
  <c r="N29" i="2" l="1"/>
  <c r="M28" i="2"/>
  <c r="N30" i="2" l="1"/>
  <c r="M30" i="2" s="1"/>
  <c r="M29" i="2"/>
</calcChain>
</file>

<file path=xl/sharedStrings.xml><?xml version="1.0" encoding="utf-8"?>
<sst xmlns="http://schemas.openxmlformats.org/spreadsheetml/2006/main" count="643" uniqueCount="165">
  <si>
    <t>logit/log odds</t>
  </si>
  <si>
    <t>DR</t>
  </si>
  <si>
    <t>%ΔDR</t>
  </si>
  <si>
    <t>LOGIT(DR)</t>
  </si>
  <si>
    <t>BETA</t>
  </si>
  <si>
    <t>GDP</t>
  </si>
  <si>
    <t>%ΔGDP</t>
  </si>
  <si>
    <t>Δln(DR)</t>
  </si>
  <si>
    <t>ln(DR)</t>
  </si>
  <si>
    <t>Δlogit(DR)</t>
  </si>
  <si>
    <t>ΔGDP</t>
  </si>
  <si>
    <t>ln(GDP)</t>
  </si>
  <si>
    <t>Δln(GDP)</t>
  </si>
  <si>
    <t>1. REMOVING NON-LINEARITY (LINEARIZATION)</t>
  </si>
  <si>
    <t>2. THE DIFFERENCE IN LOG VALUES DOES NOT DEPEND ON SCALE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</si>
  <si>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</si>
  <si>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</si>
  <si>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</si>
  <si>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</si>
  <si>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</si>
  <si>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</si>
  <si>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</si>
  <si>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</si>
  <si>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</si>
  <si>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</si>
  <si>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</si>
  <si>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</si>
  <si>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</si>
  <si>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</si>
  <si>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</si>
  <si>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</si>
  <si>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</si>
  <si>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</si>
  <si>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</si>
  <si>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</si>
  <si>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</si>
  <si>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</si>
  <si>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</si>
  <si>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</si>
  <si>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X Variable 1</t>
  </si>
  <si>
    <t>ADT</t>
  </si>
  <si>
    <t>GDP growth</t>
  </si>
  <si>
    <t>From the Macroeconomic factor point of view:</t>
  </si>
  <si>
    <t>the one observed from 1.1.2014 to 31.12.2015</t>
  </si>
  <si>
    <t>the one observed from 1.1.2015 to 31.12.2016</t>
  </si>
  <si>
    <t>the one observed from 1.1.2016 to 31.12.2017</t>
  </si>
  <si>
    <t>the one observed from 1.1.2017 to 31.12.2018</t>
  </si>
  <si>
    <t>the one observed from 1.1.2018 to 31.12.2019</t>
  </si>
  <si>
    <t>the one observed from 1.1.2019 to 31.12.2020</t>
  </si>
  <si>
    <t>the one observed from 1.1.2020 to 31.12.2021</t>
  </si>
  <si>
    <t>From the Default rate point of view:</t>
  </si>
  <si>
    <t>"Mutual relationship":</t>
  </si>
  <si>
    <t>The problem with non-stationary or trended data is that the standard OLS regression procedures can easily lead to incorrect conclussions.</t>
  </si>
  <si>
    <t>It can be shown that in these cases the norm is to get very high values of R2 (sometimes even higher than 0.95) and very high values of t-ratios while the variables in the analysis have no interrelationships.</t>
  </si>
  <si>
    <t>ASTERIOU, D. - HALL, S., G. (2007): Applied Econometrics (A Modern Approach using Eviews and Microfit). New York: Palgrave MacMillan.</t>
  </si>
  <si>
    <t>In the presence of non-stationarity then the results obtained from a regression of this kind are totally spurious and these regressions are called spurious regressions.</t>
  </si>
  <si>
    <t>DATE</t>
  </si>
  <si>
    <t>DIFF</t>
  </si>
  <si>
    <t>T</t>
  </si>
  <si>
    <t>LAGGED</t>
  </si>
  <si>
    <t>no drift</t>
  </si>
  <si>
    <t>coefficient</t>
  </si>
  <si>
    <t>standard error</t>
  </si>
  <si>
    <t>t-stat</t>
  </si>
  <si>
    <t>drift</t>
  </si>
  <si>
    <t>drift + trend</t>
  </si>
  <si>
    <t>LN_UNEMPLOYMENT_EOP</t>
  </si>
  <si>
    <t>X Variable 2</t>
  </si>
  <si>
    <t>BANK_LOANS_CORP_R</t>
  </si>
  <si>
    <t>x</t>
  </si>
  <si>
    <t>GDP_const</t>
  </si>
  <si>
    <t>Ak makroekonomická veličina vypovedá o výsledku vývoja ekonomiky v priebehu roka 2021, tak k nej musím "prilepiť" tú mieru zlyhania, ktorá bola napozorovaná v priebehu roka 2021. Pointa je, že obe veličiny musia hovoriť o výsledku z rovnakého časového úseku, pretože takto isto budú fungovať aj predikcie.</t>
  </si>
  <si>
    <t>t</t>
  </si>
  <si>
    <t>definičný obor funkcie logit: (0;1)</t>
  </si>
  <si>
    <t>obor hodnôt funkcie logit: (-∞;∞)</t>
  </si>
  <si>
    <t>YEAR</t>
  </si>
  <si>
    <t>WORST</t>
  </si>
  <si>
    <t>BASELINE</t>
  </si>
  <si>
    <t>BEST</t>
  </si>
  <si>
    <t>GDP (prediction)</t>
  </si>
  <si>
    <t>DEFAULT RATE (prediction)</t>
  </si>
  <si>
    <t>QUARTER</t>
  </si>
  <si>
    <t>2009Q01</t>
  </si>
  <si>
    <t>2009Q02</t>
  </si>
  <si>
    <t>2009Q03</t>
  </si>
  <si>
    <t>2009Q04</t>
  </si>
  <si>
    <t>2010Q01</t>
  </si>
  <si>
    <t>2010Q02</t>
  </si>
  <si>
    <t>2010Q03</t>
  </si>
  <si>
    <t>2010Q04</t>
  </si>
  <si>
    <t>2011Q01</t>
  </si>
  <si>
    <t>2011Q02</t>
  </si>
  <si>
    <t>2011Q03</t>
  </si>
  <si>
    <t>2011Q04</t>
  </si>
  <si>
    <t>2012Q01</t>
  </si>
  <si>
    <t>2012Q02</t>
  </si>
  <si>
    <t>2012Q03</t>
  </si>
  <si>
    <t>2012Q04</t>
  </si>
  <si>
    <t>2013Q01</t>
  </si>
  <si>
    <t>2013Q02</t>
  </si>
  <si>
    <t>2013Q03</t>
  </si>
  <si>
    <t>2013Q04</t>
  </si>
  <si>
    <t>2014Q01</t>
  </si>
  <si>
    <t>2014Q02</t>
  </si>
  <si>
    <t>2014Q03</t>
  </si>
  <si>
    <t>2014Q04</t>
  </si>
  <si>
    <t>2015Q01</t>
  </si>
  <si>
    <t>2015Q02</t>
  </si>
  <si>
    <t>2015Q03</t>
  </si>
  <si>
    <t>2015Q04</t>
  </si>
  <si>
    <t>2016Q01</t>
  </si>
  <si>
    <t>2016Q02</t>
  </si>
  <si>
    <t>2016Q03</t>
  </si>
  <si>
    <t>2016Q04</t>
  </si>
  <si>
    <t>2017Q01</t>
  </si>
  <si>
    <t>2017Q02</t>
  </si>
  <si>
    <t>2017Q03</t>
  </si>
  <si>
    <t>2017Q04</t>
  </si>
  <si>
    <t>2018Q01</t>
  </si>
  <si>
    <t>2018Q02</t>
  </si>
  <si>
    <t>2018Q03</t>
  </si>
  <si>
    <t>2018Q04</t>
  </si>
  <si>
    <t>2019Q01</t>
  </si>
  <si>
    <t>2019Q02</t>
  </si>
  <si>
    <t>2019Q03</t>
  </si>
  <si>
    <t>2019Q04</t>
  </si>
  <si>
    <t>2020Q01</t>
  </si>
  <si>
    <t>2020Q02</t>
  </si>
  <si>
    <t>2020Q03</t>
  </si>
  <si>
    <t>2020Q04</t>
  </si>
  <si>
    <t>2021Q01</t>
  </si>
  <si>
    <t>2021Q02</t>
  </si>
  <si>
    <t>2021Q03</t>
  </si>
  <si>
    <t>2021Q04</t>
  </si>
  <si>
    <t>2022Q01</t>
  </si>
  <si>
    <t>2022Q02</t>
  </si>
  <si>
    <t>2022Q03</t>
  </si>
  <si>
    <t>2022Q04</t>
  </si>
  <si>
    <t>GDP_const_L1</t>
  </si>
  <si>
    <t>GDP_const_L2</t>
  </si>
  <si>
    <t>GDP_const_L3</t>
  </si>
  <si>
    <t>GDP_const_L4</t>
  </si>
  <si>
    <t>DR_EOP</t>
  </si>
  <si>
    <t>2. THE DIFFERENCES IN LOG VALUES APPROXIMATES THE PERCENTAGE CHANGES (log returns are time additive/time consistent)</t>
  </si>
  <si>
    <r>
      <t xml:space="preserve">rovnako veľká diferencia o veľkosti 5000 </t>
    </r>
    <r>
      <rPr>
        <b/>
        <sz val="11"/>
        <color rgb="FFFF0000"/>
        <rFont val="Aptos Narrow"/>
        <family val="2"/>
        <scheme val="minor"/>
      </rPr>
      <t>neznamená</t>
    </r>
    <r>
      <rPr>
        <b/>
        <sz val="11"/>
        <rFont val="Aptos Narrow"/>
        <family val="2"/>
        <scheme val="minor"/>
      </rPr>
      <t xml:space="preserve"> rovnako veľkú percentuálnu zmenu! (50.00% vs. 0.50%)</t>
    </r>
  </si>
  <si>
    <r>
      <t xml:space="preserve">rovnako veľká differencia logaritmovanej veličiny o veľkosti 0.4055 </t>
    </r>
    <r>
      <rPr>
        <b/>
        <sz val="11"/>
        <color rgb="FFFF0000"/>
        <rFont val="Aptos Narrow"/>
        <family val="2"/>
        <scheme val="minor"/>
      </rPr>
      <t>znamená</t>
    </r>
    <r>
      <rPr>
        <b/>
        <sz val="11"/>
        <color theme="1"/>
        <rFont val="Aptos Narrow"/>
        <family val="2"/>
        <scheme val="minor"/>
      </rPr>
      <t xml:space="preserve"> rovnako veľkú percentuálnu zmenu! (50.00% vs. 50.00%)</t>
    </r>
  </si>
  <si>
    <t xml:space="preserve">The assumptions of the CLRM require both Yt and Xt to have a zero mean and constant variance (i.e. to be stationary). </t>
  </si>
  <si>
    <t>D_LOGIT_DR_EOP</t>
  </si>
  <si>
    <t>D_LN_UNEMPLOYMENT_L1</t>
  </si>
  <si>
    <t>INDUST_PRODUCTION_L1</t>
  </si>
  <si>
    <t>BANK_DEPOSIT_CORP_R</t>
  </si>
  <si>
    <t>D_BANK_LOANS_CORP_R_L1</t>
  </si>
  <si>
    <t>GDP_COVID</t>
  </si>
  <si>
    <t>DUMMY_COVID</t>
  </si>
  <si>
    <t>RESIDUAL OUTPUT</t>
  </si>
  <si>
    <t>Observation</t>
  </si>
  <si>
    <t>Predicted Y</t>
  </si>
  <si>
    <t>Residuals</t>
  </si>
  <si>
    <t>Standard Residuals</t>
  </si>
  <si>
    <t>Interaktívna premenná medzi HDP a dummy variable spôsobí ako "neutralizačný" prvok pre obdobie, v ktorom došlo k narušeniu vzťahu medzi HDP a mierou zlyhaných úverov</t>
  </si>
  <si>
    <t xml:space="preserve">Nárast HDP vedie k poklesu miery zlyhaných úverov. Tento vzťah je v súlade s očakávanou ekonomickou interpretáciou, pretože nárast HDP je výsledkom zvýšenej ekonomickej aktivity a v období prosperujúcej ekonomickej aktivity by obyvateľstvo nemalo mať problém splácať svoje dlhy. </t>
  </si>
  <si>
    <t>Nárast úverov nefinančným spoločnostiam vedie k poklesu miery zlyhaných úverov. Tento vzťah je v súlade s očakávanou ekonomickou interpretáciou, pretože zvýšenie objemu úverov nefinančným spoločnostiam odzrkadľuje priaznivú ekonomickú situáciu, kedy banky veria podnikom a sú im ochotné požičiavať a podniky tieto zdroje zúžitkujú na svoj rozvoj a zvýšenie zamestnanosti.</t>
  </si>
  <si>
    <t xml:space="preserve">Nárast vkladov nefinančných spoločností vedie k poklesu miery zlyhaných úverov. Tento vzťah je v súlade s očakávanou ekonomickou interpretáciou, pretože nárast vkladov nefinančných spoločností znamená, že spoločnosti majú prebytok finančných zdrojov a ukladanie týchto zdrojov do bánk znamená, že podniky už zrejme nemajú kam investovať svoje peniaze a zároveň pravdepodobne platí, že vedú plnú zamestnanosť. </t>
  </si>
  <si>
    <t>Makroekonóm predpokladá, že rok 2025 bude tak dobrý, že HDP pre BASE scenario v priebehu tohto roka porastie o 5% (t.j., delta HDP k 31.12.2025 je 5%).</t>
  </si>
  <si>
    <r>
      <t xml:space="preserve">Mojou odpoveďou makroekonómovi bude, že ak on očakáva, že v priebehu roka 2025 porastie HDP o 5% pre BASE scenario, tak ja očakávam, že vzhľadom na tak priaznivú ekonomickú predpoveď nám v priebehu roka 2025 zlyhá len 1.50% klientov. 
</t>
    </r>
    <r>
      <rPr>
        <b/>
        <sz val="10"/>
        <color rgb="FFFF0000"/>
        <rFont val="Aptos Narrow"/>
        <family val="2"/>
        <scheme val="minor"/>
      </rPr>
      <t>(t.j. spoločná interakcia týchto veličín na rovnakom časovom úseku - všetko sa deje simultánne)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</si>
</sst>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000"/>
    <numFmt numFmtId="165" formatCode="_-* #,##0_-;\-* #,##0_-;_-* &quot;-&quot;??_-;_-@_-"/>
    <numFmt numFmtId="166" formatCode="0.000000"/>
    <numFmt numFmtId="167" formatCode="0.00000"/>
    <numFmt numFmtId="168" formatCode="0.00000000000000000000000000000000000%"/>
  </numFmts>
  <fonts count="11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color rgb="FF282829"/>
      <name val="Aptos Narrow"/>
      <family val="2"/>
      <scheme val="minor"/>
    </font>
    <font>
      <i/>
      <sz val="11"/>
      <color theme="1"/>
      <name val="Aptos Narrow"/>
      <family val="2"/>
      <charset val="238"/>
      <scheme val="minor"/>
    </font>
    <font>
      <b/>
      <i/>
      <sz val="11"/>
      <color theme="1"/>
      <name val="Aptos Narrow"/>
      <family val="2"/>
      <scheme val="minor"/>
    </font>
    <font>
      <sz val="10"/>
      <color theme="1"/>
      <name val="Arial"/>
      <family val="2"/>
      <charset val="238"/>
    </font>
    <font>
      <sz val="12"/>
      <color theme="1"/>
      <name val="Aptos Narrow"/>
      <family val="2"/>
      <charset val="238"/>
      <scheme val="minor"/>
    </font>
    <font>
      <b/>
      <sz val="10"/>
      <color rgb="FFFF0000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49998474074526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8">
    <xf numFmtId="0" fontId="0" fillId="0" borderId="0" xfId="0"/>
    <xf numFmtId="10" fontId="0" fillId="0" borderId="0" xfId="2" applyNumberFormat="1" applyFon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0" fontId="0" fillId="0" borderId="0" xfId="0" applyNumberFormat="1" applyAlignment="1">
      <alignment horizontal="center"/>
    </xf>
    <xf numFmtId="165" fontId="0" fillId="0" borderId="0" xfId="1" applyNumberFormat="1" applyFont="1" applyAlignment="1">
      <alignment horizontal="center"/>
    </xf>
    <xf numFmtId="166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164" fontId="2" fillId="0" borderId="0" xfId="0" applyNumberFormat="1" applyFont="1" applyAlignment="1">
      <alignment horizontal="center"/>
    </xf>
    <xf numFmtId="165" fontId="0" fillId="0" borderId="0" xfId="0" applyNumberFormat="1"/>
    <xf numFmtId="165" fontId="0" fillId="3" borderId="0" xfId="0" applyNumberFormat="1" applyFill="1"/>
    <xf numFmtId="164" fontId="0" fillId="4" borderId="0" xfId="0" applyNumberFormat="1" applyFill="1" applyAlignment="1">
      <alignment horizontal="center"/>
    </xf>
    <xf numFmtId="0" fontId="4" fillId="3" borderId="0" xfId="0" applyFont="1" applyFill="1"/>
    <xf numFmtId="0" fontId="2" fillId="4" borderId="0" xfId="0" applyFont="1" applyFill="1"/>
    <xf numFmtId="10" fontId="0" fillId="0" borderId="0" xfId="2" applyNumberFormat="1" applyFont="1" applyFill="1" applyAlignment="1">
      <alignment horizontal="center"/>
    </xf>
    <xf numFmtId="0" fontId="2" fillId="0" borderId="0" xfId="0" applyFont="1" applyAlignment="1">
      <alignment horizontal="left"/>
    </xf>
    <xf numFmtId="164" fontId="0" fillId="0" borderId="0" xfId="2" applyNumberFormat="1" applyFont="1" applyAlignment="1">
      <alignment horizontal="center"/>
    </xf>
    <xf numFmtId="0" fontId="5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7" fillId="0" borderId="0" xfId="0" applyFont="1"/>
    <xf numFmtId="14" fontId="2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/>
    </xf>
    <xf numFmtId="167" fontId="0" fillId="3" borderId="0" xfId="0" applyNumberFormat="1" applyFill="1" applyAlignment="1">
      <alignment horizontal="center"/>
    </xf>
    <xf numFmtId="164" fontId="0" fillId="3" borderId="0" xfId="0" applyNumberFormat="1" applyFill="1" applyAlignment="1">
      <alignment horizontal="center"/>
    </xf>
    <xf numFmtId="167" fontId="0" fillId="4" borderId="0" xfId="0" applyNumberFormat="1" applyFill="1" applyAlignment="1">
      <alignment horizontal="center"/>
    </xf>
    <xf numFmtId="166" fontId="8" fillId="0" borderId="0" xfId="0" applyNumberFormat="1" applyFont="1" applyAlignment="1">
      <alignment horizontal="center"/>
    </xf>
    <xf numFmtId="0" fontId="0" fillId="0" borderId="1" xfId="0" applyBorder="1"/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Continuous"/>
    </xf>
    <xf numFmtId="164" fontId="0" fillId="3" borderId="1" xfId="0" applyNumberFormat="1" applyFill="1" applyBorder="1"/>
    <xf numFmtId="167" fontId="0" fillId="3" borderId="1" xfId="0" applyNumberFormat="1" applyFill="1" applyBorder="1"/>
    <xf numFmtId="164" fontId="0" fillId="4" borderId="1" xfId="0" applyNumberFormat="1" applyFill="1" applyBorder="1"/>
    <xf numFmtId="164" fontId="0" fillId="5" borderId="0" xfId="0" applyNumberFormat="1" applyFill="1" applyAlignment="1">
      <alignment horizontal="center"/>
    </xf>
    <xf numFmtId="164" fontId="0" fillId="5" borderId="1" xfId="0" applyNumberFormat="1" applyFill="1" applyBorder="1"/>
    <xf numFmtId="166" fontId="0" fillId="0" borderId="0" xfId="0" applyNumberFormat="1"/>
    <xf numFmtId="167" fontId="0" fillId="4" borderId="1" xfId="0" applyNumberFormat="1" applyFill="1" applyBorder="1"/>
    <xf numFmtId="167" fontId="0" fillId="5" borderId="1" xfId="0" applyNumberFormat="1" applyFill="1" applyBorder="1" applyAlignment="1">
      <alignment horizontal="center"/>
    </xf>
    <xf numFmtId="167" fontId="0" fillId="5" borderId="0" xfId="0" applyNumberFormat="1" applyFill="1" applyAlignment="1">
      <alignment horizontal="center"/>
    </xf>
    <xf numFmtId="168" fontId="0" fillId="0" borderId="0" xfId="2" applyNumberFormat="1" applyFont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10" fontId="0" fillId="0" borderId="4" xfId="2" applyNumberFormat="1" applyFont="1" applyBorder="1" applyAlignment="1">
      <alignment horizontal="center"/>
    </xf>
    <xf numFmtId="10" fontId="0" fillId="0" borderId="5" xfId="2" applyNumberFormat="1" applyFont="1" applyBorder="1" applyAlignment="1">
      <alignment horizontal="center"/>
    </xf>
    <xf numFmtId="10" fontId="0" fillId="0" borderId="6" xfId="2" applyNumberFormat="1" applyFont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10" fontId="0" fillId="3" borderId="0" xfId="2" applyNumberFormat="1" applyFont="1" applyFill="1" applyAlignment="1">
      <alignment horizontal="center"/>
    </xf>
    <xf numFmtId="10" fontId="0" fillId="3" borderId="0" xfId="0" applyNumberFormat="1" applyFill="1" applyAlignment="1">
      <alignment horizontal="center"/>
    </xf>
    <xf numFmtId="167" fontId="0" fillId="4" borderId="1" xfId="0" applyNumberFormat="1" applyFill="1" applyBorder="1" applyAlignment="1">
      <alignment horizontal="center"/>
    </xf>
    <xf numFmtId="167" fontId="0" fillId="3" borderId="1" xfId="0" applyNumberFormat="1" applyFill="1" applyBorder="1" applyAlignment="1">
      <alignment horizontal="center"/>
    </xf>
    <xf numFmtId="0" fontId="0" fillId="2" borderId="1" xfId="0" applyFill="1" applyBorder="1"/>
    <xf numFmtId="0" fontId="0" fillId="4" borderId="1" xfId="0" applyFill="1" applyBorder="1"/>
    <xf numFmtId="166" fontId="0" fillId="0" borderId="1" xfId="0" applyNumberFormat="1" applyBorder="1"/>
    <xf numFmtId="0" fontId="2" fillId="5" borderId="8" xfId="0" applyFont="1" applyFill="1" applyBorder="1" applyAlignment="1">
      <alignment horizontal="center"/>
    </xf>
    <xf numFmtId="0" fontId="2" fillId="8" borderId="8" xfId="0" applyFont="1" applyFill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7" borderId="0" xfId="0" applyFill="1" applyAlignment="1">
      <alignment horizontal="center" vertical="center" wrapText="1"/>
    </xf>
    <xf numFmtId="0" fontId="0" fillId="6" borderId="0" xfId="0" applyFill="1" applyAlignment="1">
      <alignment horizontal="left" vertical="center" wrapText="1"/>
    </xf>
    <xf numFmtId="0" fontId="9" fillId="6" borderId="0" xfId="0" applyFont="1" applyFill="1" applyAlignment="1">
      <alignment horizontal="center" vertical="center" wrapText="1"/>
    </xf>
    <xf numFmtId="10" fontId="0" fillId="0" borderId="0" xfId="0" applyNumberFormat="1" applyFill="1" applyAlignment="1">
      <alignment horizontal="center"/>
    </xf>
    <xf numFmtId="165" fontId="0" fillId="0" borderId="0" xfId="1" applyNumberFormat="1" applyFont="1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LOGIT_CHART!$A$2:$A$100</c:f>
              <c:numCache>
                <c:formatCode>0.00%</c:formatCode>
                <c:ptCount val="99"/>
                <c:pt idx="0">
                  <c:v>0.01</c:v>
                </c:pt>
                <c:pt idx="1">
                  <c:v>0.02</c:v>
                </c:pt>
                <c:pt idx="2">
                  <c:v>0.03</c:v>
                </c:pt>
                <c:pt idx="3">
                  <c:v>0.04</c:v>
                </c:pt>
                <c:pt idx="4">
                  <c:v>0.05</c:v>
                </c:pt>
                <c:pt idx="5">
                  <c:v>0.06</c:v>
                </c:pt>
                <c:pt idx="6">
                  <c:v>7.0000000000000007E-2</c:v>
                </c:pt>
                <c:pt idx="7">
                  <c:v>0.08</c:v>
                </c:pt>
                <c:pt idx="8">
                  <c:v>0.09</c:v>
                </c:pt>
                <c:pt idx="9">
                  <c:v>0.1</c:v>
                </c:pt>
                <c:pt idx="10">
                  <c:v>0.11</c:v>
                </c:pt>
                <c:pt idx="11">
                  <c:v>0.12</c:v>
                </c:pt>
                <c:pt idx="12">
                  <c:v>0.13</c:v>
                </c:pt>
                <c:pt idx="13">
                  <c:v>0.14000000000000001</c:v>
                </c:pt>
                <c:pt idx="14">
                  <c:v>0.15</c:v>
                </c:pt>
                <c:pt idx="15">
                  <c:v>0.16</c:v>
                </c:pt>
                <c:pt idx="16">
                  <c:v>0.17</c:v>
                </c:pt>
                <c:pt idx="17">
                  <c:v>0.18</c:v>
                </c:pt>
                <c:pt idx="18">
                  <c:v>0.19</c:v>
                </c:pt>
                <c:pt idx="19">
                  <c:v>0.2</c:v>
                </c:pt>
                <c:pt idx="20">
                  <c:v>0.21</c:v>
                </c:pt>
                <c:pt idx="21">
                  <c:v>0.22</c:v>
                </c:pt>
                <c:pt idx="22">
                  <c:v>0.23</c:v>
                </c:pt>
                <c:pt idx="23">
                  <c:v>0.24</c:v>
                </c:pt>
                <c:pt idx="24">
                  <c:v>0.25</c:v>
                </c:pt>
                <c:pt idx="25">
                  <c:v>0.26</c:v>
                </c:pt>
                <c:pt idx="26">
                  <c:v>0.27</c:v>
                </c:pt>
                <c:pt idx="27">
                  <c:v>0.28000000000000003</c:v>
                </c:pt>
                <c:pt idx="28">
                  <c:v>0.28999999999999998</c:v>
                </c:pt>
                <c:pt idx="29">
                  <c:v>0.3</c:v>
                </c:pt>
                <c:pt idx="30">
                  <c:v>0.31</c:v>
                </c:pt>
                <c:pt idx="31">
                  <c:v>0.32</c:v>
                </c:pt>
                <c:pt idx="32">
                  <c:v>0.33</c:v>
                </c:pt>
                <c:pt idx="33">
                  <c:v>0.34</c:v>
                </c:pt>
                <c:pt idx="34">
                  <c:v>0.35</c:v>
                </c:pt>
                <c:pt idx="35">
                  <c:v>0.36</c:v>
                </c:pt>
                <c:pt idx="36">
                  <c:v>0.37</c:v>
                </c:pt>
                <c:pt idx="37">
                  <c:v>0.38</c:v>
                </c:pt>
                <c:pt idx="38">
                  <c:v>0.39</c:v>
                </c:pt>
                <c:pt idx="39">
                  <c:v>0.4</c:v>
                </c:pt>
                <c:pt idx="40">
                  <c:v>0.41</c:v>
                </c:pt>
                <c:pt idx="41">
                  <c:v>0.42</c:v>
                </c:pt>
                <c:pt idx="42">
                  <c:v>0.43</c:v>
                </c:pt>
                <c:pt idx="43">
                  <c:v>0.44</c:v>
                </c:pt>
                <c:pt idx="44">
                  <c:v>0.45</c:v>
                </c:pt>
                <c:pt idx="45">
                  <c:v>0.46</c:v>
                </c:pt>
                <c:pt idx="46">
                  <c:v>0.47</c:v>
                </c:pt>
                <c:pt idx="47">
                  <c:v>0.48</c:v>
                </c:pt>
                <c:pt idx="48">
                  <c:v>0.49</c:v>
                </c:pt>
                <c:pt idx="49">
                  <c:v>0.5</c:v>
                </c:pt>
                <c:pt idx="50">
                  <c:v>0.51</c:v>
                </c:pt>
                <c:pt idx="51">
                  <c:v>0.52</c:v>
                </c:pt>
                <c:pt idx="52">
                  <c:v>0.53</c:v>
                </c:pt>
                <c:pt idx="53">
                  <c:v>0.54</c:v>
                </c:pt>
                <c:pt idx="54">
                  <c:v>0.55000000000000004</c:v>
                </c:pt>
                <c:pt idx="55">
                  <c:v>0.56000000000000005</c:v>
                </c:pt>
                <c:pt idx="56">
                  <c:v>0.56999999999999995</c:v>
                </c:pt>
                <c:pt idx="57">
                  <c:v>0.57999999999999996</c:v>
                </c:pt>
                <c:pt idx="58">
                  <c:v>0.59</c:v>
                </c:pt>
                <c:pt idx="59">
                  <c:v>0.6</c:v>
                </c:pt>
                <c:pt idx="60">
                  <c:v>0.61</c:v>
                </c:pt>
                <c:pt idx="61">
                  <c:v>0.62</c:v>
                </c:pt>
                <c:pt idx="62">
                  <c:v>0.63</c:v>
                </c:pt>
                <c:pt idx="63">
                  <c:v>0.64</c:v>
                </c:pt>
                <c:pt idx="64">
                  <c:v>0.65</c:v>
                </c:pt>
                <c:pt idx="65">
                  <c:v>0.66</c:v>
                </c:pt>
                <c:pt idx="66">
                  <c:v>0.67</c:v>
                </c:pt>
                <c:pt idx="67">
                  <c:v>0.68</c:v>
                </c:pt>
                <c:pt idx="68">
                  <c:v>0.69</c:v>
                </c:pt>
                <c:pt idx="69">
                  <c:v>0.7</c:v>
                </c:pt>
                <c:pt idx="70">
                  <c:v>0.71</c:v>
                </c:pt>
                <c:pt idx="71">
                  <c:v>0.72</c:v>
                </c:pt>
                <c:pt idx="72">
                  <c:v>0.73</c:v>
                </c:pt>
                <c:pt idx="73">
                  <c:v>0.74</c:v>
                </c:pt>
                <c:pt idx="74">
                  <c:v>0.75</c:v>
                </c:pt>
                <c:pt idx="75">
                  <c:v>0.76</c:v>
                </c:pt>
                <c:pt idx="76">
                  <c:v>0.77</c:v>
                </c:pt>
                <c:pt idx="77">
                  <c:v>0.78</c:v>
                </c:pt>
                <c:pt idx="78">
                  <c:v>0.79</c:v>
                </c:pt>
                <c:pt idx="79">
                  <c:v>0.8</c:v>
                </c:pt>
                <c:pt idx="80">
                  <c:v>0.81</c:v>
                </c:pt>
                <c:pt idx="81">
                  <c:v>0.82</c:v>
                </c:pt>
                <c:pt idx="82">
                  <c:v>0.83</c:v>
                </c:pt>
                <c:pt idx="83">
                  <c:v>0.84</c:v>
                </c:pt>
                <c:pt idx="84">
                  <c:v>0.85</c:v>
                </c:pt>
                <c:pt idx="85">
                  <c:v>0.86</c:v>
                </c:pt>
                <c:pt idx="86">
                  <c:v>0.87</c:v>
                </c:pt>
                <c:pt idx="87">
                  <c:v>0.88</c:v>
                </c:pt>
                <c:pt idx="88">
                  <c:v>0.89</c:v>
                </c:pt>
                <c:pt idx="89">
                  <c:v>0.9</c:v>
                </c:pt>
                <c:pt idx="90">
                  <c:v>0.91</c:v>
                </c:pt>
                <c:pt idx="91">
                  <c:v>0.92</c:v>
                </c:pt>
                <c:pt idx="92">
                  <c:v>0.93</c:v>
                </c:pt>
                <c:pt idx="93">
                  <c:v>0.94</c:v>
                </c:pt>
                <c:pt idx="94">
                  <c:v>0.95</c:v>
                </c:pt>
                <c:pt idx="95">
                  <c:v>0.96</c:v>
                </c:pt>
                <c:pt idx="96">
                  <c:v>0.97</c:v>
                </c:pt>
                <c:pt idx="97">
                  <c:v>0.98</c:v>
                </c:pt>
                <c:pt idx="98">
                  <c:v>0.99</c:v>
                </c:pt>
              </c:numCache>
            </c:numRef>
          </c:cat>
          <c:val>
            <c:numRef>
              <c:f>LOGIT_CHART!$B$2:$B$100</c:f>
              <c:numCache>
                <c:formatCode>0.0000</c:formatCode>
                <c:ptCount val="99"/>
                <c:pt idx="0">
                  <c:v>-4.5951198501345898</c:v>
                </c:pt>
                <c:pt idx="1">
                  <c:v>-3.8918202981106265</c:v>
                </c:pt>
                <c:pt idx="2">
                  <c:v>-3.4760986898352733</c:v>
                </c:pt>
                <c:pt idx="3">
                  <c:v>-3.1780538303479453</c:v>
                </c:pt>
                <c:pt idx="4">
                  <c:v>-2.9444389791664403</c:v>
                </c:pt>
                <c:pt idx="5">
                  <c:v>-2.7515353130419489</c:v>
                </c:pt>
                <c:pt idx="6">
                  <c:v>-2.5866893440979424</c:v>
                </c:pt>
                <c:pt idx="7">
                  <c:v>-2.4423470353692043</c:v>
                </c:pt>
                <c:pt idx="8">
                  <c:v>-2.3136349291806306</c:v>
                </c:pt>
                <c:pt idx="9">
                  <c:v>-2.1972245773362191</c:v>
                </c:pt>
                <c:pt idx="10">
                  <c:v>-2.0907410969337694</c:v>
                </c:pt>
                <c:pt idx="11">
                  <c:v>-1.9924301646902063</c:v>
                </c:pt>
                <c:pt idx="12">
                  <c:v>-1.900958761193047</c:v>
                </c:pt>
                <c:pt idx="13">
                  <c:v>-1.8152899666382492</c:v>
                </c:pt>
                <c:pt idx="14">
                  <c:v>-1.7346010553881064</c:v>
                </c:pt>
                <c:pt idx="15">
                  <c:v>-1.6582280766035322</c:v>
                </c:pt>
                <c:pt idx="16">
                  <c:v>-1.5856272637403817</c:v>
                </c:pt>
                <c:pt idx="17">
                  <c:v>-1.5163474893680886</c:v>
                </c:pt>
                <c:pt idx="18">
                  <c:v>-1.4500101755059984</c:v>
                </c:pt>
                <c:pt idx="19">
                  <c:v>-1.3862943611198906</c:v>
                </c:pt>
                <c:pt idx="20">
                  <c:v>-1.3249254147435987</c:v>
                </c:pt>
                <c:pt idx="21">
                  <c:v>-1.2656663733312759</c:v>
                </c:pt>
                <c:pt idx="22">
                  <c:v>-1.2083112059245342</c:v>
                </c:pt>
                <c:pt idx="23">
                  <c:v>-1.1526795099383855</c:v>
                </c:pt>
                <c:pt idx="24">
                  <c:v>-1.0986122886681098</c:v>
                </c:pt>
                <c:pt idx="25">
                  <c:v>-1.0459685551826876</c:v>
                </c:pt>
                <c:pt idx="26">
                  <c:v>-0.99462257514406194</c:v>
                </c:pt>
                <c:pt idx="27">
                  <c:v>-0.94446160884085117</c:v>
                </c:pt>
                <c:pt idx="28">
                  <c:v>-0.89538404705484131</c:v>
                </c:pt>
                <c:pt idx="29">
                  <c:v>-0.84729786038720356</c:v>
                </c:pt>
                <c:pt idx="30">
                  <c:v>-0.80011930011211307</c:v>
                </c:pt>
                <c:pt idx="31">
                  <c:v>-0.75377180237638008</c:v>
                </c:pt>
                <c:pt idx="32">
                  <c:v>-0.70818505792448561</c:v>
                </c:pt>
                <c:pt idx="33">
                  <c:v>-0.66329421741026395</c:v>
                </c:pt>
                <c:pt idx="34">
                  <c:v>-0.61903920840622351</c:v>
                </c:pt>
                <c:pt idx="35">
                  <c:v>-0.5753641449035618</c:v>
                </c:pt>
                <c:pt idx="36">
                  <c:v>-0.53221681374730823</c:v>
                </c:pt>
                <c:pt idx="37">
                  <c:v>-0.48954822531870579</c:v>
                </c:pt>
                <c:pt idx="38">
                  <c:v>-0.44731221804366478</c:v>
                </c:pt>
                <c:pt idx="39">
                  <c:v>-0.40546510810816427</c:v>
                </c:pt>
                <c:pt idx="40">
                  <c:v>-0.36396537720141192</c:v>
                </c:pt>
                <c:pt idx="41">
                  <c:v>-0.32277339226305118</c:v>
                </c:pt>
                <c:pt idx="42">
                  <c:v>-0.28185115214098788</c:v>
                </c:pt>
                <c:pt idx="43">
                  <c:v>-0.2411620568168881</c:v>
                </c:pt>
                <c:pt idx="44">
                  <c:v>-0.20067069546215124</c:v>
                </c:pt>
                <c:pt idx="45">
                  <c:v>-0.16034265007517937</c:v>
                </c:pt>
                <c:pt idx="46">
                  <c:v>-0.12014431184206334</c:v>
                </c:pt>
                <c:pt idx="47">
                  <c:v>-8.0042707673536495E-2</c:v>
                </c:pt>
                <c:pt idx="48">
                  <c:v>-4.0005334613699248E-2</c:v>
                </c:pt>
                <c:pt idx="49">
                  <c:v>0</c:v>
                </c:pt>
                <c:pt idx="50">
                  <c:v>4.0005334613699206E-2</c:v>
                </c:pt>
                <c:pt idx="51">
                  <c:v>8.0042707673536564E-2</c:v>
                </c:pt>
                <c:pt idx="52">
                  <c:v>0.12014431184206341</c:v>
                </c:pt>
                <c:pt idx="53">
                  <c:v>0.16034265007517948</c:v>
                </c:pt>
                <c:pt idx="54">
                  <c:v>0.20067069546215141</c:v>
                </c:pt>
                <c:pt idx="55">
                  <c:v>0.24116205681688824</c:v>
                </c:pt>
                <c:pt idx="56">
                  <c:v>0.28185115214098749</c:v>
                </c:pt>
                <c:pt idx="57">
                  <c:v>0.32277339226305085</c:v>
                </c:pt>
                <c:pt idx="58">
                  <c:v>0.36396537720141148</c:v>
                </c:pt>
                <c:pt idx="59">
                  <c:v>0.40546510810816422</c:v>
                </c:pt>
                <c:pt idx="60">
                  <c:v>0.44731221804366483</c:v>
                </c:pt>
                <c:pt idx="61">
                  <c:v>0.48954822531870579</c:v>
                </c:pt>
                <c:pt idx="62">
                  <c:v>0.53221681374730823</c:v>
                </c:pt>
                <c:pt idx="63">
                  <c:v>0.57536414490356191</c:v>
                </c:pt>
                <c:pt idx="64">
                  <c:v>0.61903920840622362</c:v>
                </c:pt>
                <c:pt idx="65">
                  <c:v>0.66329421741026429</c:v>
                </c:pt>
                <c:pt idx="66">
                  <c:v>0.70818505792448605</c:v>
                </c:pt>
                <c:pt idx="67">
                  <c:v>0.75377180237638031</c:v>
                </c:pt>
                <c:pt idx="68">
                  <c:v>0.80011930011211285</c:v>
                </c:pt>
                <c:pt idx="69">
                  <c:v>0.84729786038720345</c:v>
                </c:pt>
                <c:pt idx="70">
                  <c:v>0.89538404705484131</c:v>
                </c:pt>
                <c:pt idx="71">
                  <c:v>0.94446160884085129</c:v>
                </c:pt>
                <c:pt idx="72">
                  <c:v>0.99462257514406194</c:v>
                </c:pt>
                <c:pt idx="73">
                  <c:v>1.0459685551826876</c:v>
                </c:pt>
                <c:pt idx="74">
                  <c:v>1.0986122886681098</c:v>
                </c:pt>
                <c:pt idx="75">
                  <c:v>1.1526795099383855</c:v>
                </c:pt>
                <c:pt idx="76">
                  <c:v>1.2083112059245342</c:v>
                </c:pt>
                <c:pt idx="77">
                  <c:v>1.2656663733312761</c:v>
                </c:pt>
                <c:pt idx="78">
                  <c:v>1.3249254147435987</c:v>
                </c:pt>
                <c:pt idx="79">
                  <c:v>1.3862943611198908</c:v>
                </c:pt>
                <c:pt idx="80">
                  <c:v>1.4500101755059986</c:v>
                </c:pt>
                <c:pt idx="81">
                  <c:v>1.5163474893680882</c:v>
                </c:pt>
                <c:pt idx="82">
                  <c:v>1.5856272637403817</c:v>
                </c:pt>
                <c:pt idx="83">
                  <c:v>1.6582280766035322</c:v>
                </c:pt>
                <c:pt idx="84">
                  <c:v>1.7346010553881064</c:v>
                </c:pt>
                <c:pt idx="85">
                  <c:v>1.8152899666382489</c:v>
                </c:pt>
                <c:pt idx="86">
                  <c:v>1.900958761193047</c:v>
                </c:pt>
                <c:pt idx="87">
                  <c:v>1.9924301646902063</c:v>
                </c:pt>
                <c:pt idx="88">
                  <c:v>2.0907410969337694</c:v>
                </c:pt>
                <c:pt idx="89">
                  <c:v>2.1972245773362196</c:v>
                </c:pt>
                <c:pt idx="90">
                  <c:v>2.3136349291806311</c:v>
                </c:pt>
                <c:pt idx="91">
                  <c:v>2.4423470353692052</c:v>
                </c:pt>
                <c:pt idx="92">
                  <c:v>2.5866893440979433</c:v>
                </c:pt>
                <c:pt idx="93">
                  <c:v>2.751535313041948</c:v>
                </c:pt>
                <c:pt idx="94">
                  <c:v>2.9444389791664394</c:v>
                </c:pt>
                <c:pt idx="95">
                  <c:v>3.1780538303479449</c:v>
                </c:pt>
                <c:pt idx="96">
                  <c:v>3.4760986898352719</c:v>
                </c:pt>
                <c:pt idx="97">
                  <c:v>3.8918202981106256</c:v>
                </c:pt>
                <c:pt idx="98">
                  <c:v>4.5951198501345889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9D-4E5C-B1FC-01B53825B8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smooth val="0"/>
        <c:axId val="1517847264"/>
        <c:axId val="1517846784"/>
      </c:lineChart>
      <c:catAx>
        <c:axId val="151784726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k-SK" b="1"/>
                  <a:t>p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k-SK"/>
            </a:p>
          </c:txPr>
        </c:title>
        <c:numFmt formatCode="0.0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1517846784"/>
        <c:crosses val="autoZero"/>
        <c:auto val="1"/>
        <c:lblAlgn val="ctr"/>
        <c:lblOffset val="100"/>
        <c:noMultiLvlLbl val="0"/>
      </c:catAx>
      <c:valAx>
        <c:axId val="1517846784"/>
        <c:scaling>
          <c:orientation val="minMax"/>
          <c:min val="-6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k-SK" b="1"/>
                  <a:t>logit(p)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k-SK"/>
            </a:p>
          </c:txPr>
        </c:title>
        <c:numFmt formatCode="0.000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15178472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k-SK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LOGIT_CHART!$B$2:$B$100</c:f>
              <c:numCache>
                <c:formatCode>0.0000</c:formatCode>
                <c:ptCount val="99"/>
                <c:pt idx="0">
                  <c:v>-4.5951198501345898</c:v>
                </c:pt>
                <c:pt idx="1">
                  <c:v>-3.8918202981106265</c:v>
                </c:pt>
                <c:pt idx="2">
                  <c:v>-3.4760986898352733</c:v>
                </c:pt>
                <c:pt idx="3">
                  <c:v>-3.1780538303479453</c:v>
                </c:pt>
                <c:pt idx="4">
                  <c:v>-2.9444389791664403</c:v>
                </c:pt>
                <c:pt idx="5">
                  <c:v>-2.7515353130419489</c:v>
                </c:pt>
                <c:pt idx="6">
                  <c:v>-2.5866893440979424</c:v>
                </c:pt>
                <c:pt idx="7">
                  <c:v>-2.4423470353692043</c:v>
                </c:pt>
                <c:pt idx="8">
                  <c:v>-2.3136349291806306</c:v>
                </c:pt>
                <c:pt idx="9">
                  <c:v>-2.1972245773362191</c:v>
                </c:pt>
                <c:pt idx="10">
                  <c:v>-2.0907410969337694</c:v>
                </c:pt>
                <c:pt idx="11">
                  <c:v>-1.9924301646902063</c:v>
                </c:pt>
                <c:pt idx="12">
                  <c:v>-1.900958761193047</c:v>
                </c:pt>
                <c:pt idx="13">
                  <c:v>-1.8152899666382492</c:v>
                </c:pt>
                <c:pt idx="14">
                  <c:v>-1.7346010553881064</c:v>
                </c:pt>
                <c:pt idx="15">
                  <c:v>-1.6582280766035322</c:v>
                </c:pt>
                <c:pt idx="16">
                  <c:v>-1.5856272637403817</c:v>
                </c:pt>
                <c:pt idx="17">
                  <c:v>-1.5163474893680886</c:v>
                </c:pt>
                <c:pt idx="18">
                  <c:v>-1.4500101755059984</c:v>
                </c:pt>
                <c:pt idx="19">
                  <c:v>-1.3862943611198906</c:v>
                </c:pt>
                <c:pt idx="20">
                  <c:v>-1.3249254147435987</c:v>
                </c:pt>
                <c:pt idx="21">
                  <c:v>-1.2656663733312759</c:v>
                </c:pt>
                <c:pt idx="22">
                  <c:v>-1.2083112059245342</c:v>
                </c:pt>
                <c:pt idx="23">
                  <c:v>-1.1526795099383855</c:v>
                </c:pt>
                <c:pt idx="24">
                  <c:v>-1.0986122886681098</c:v>
                </c:pt>
                <c:pt idx="25">
                  <c:v>-1.0459685551826876</c:v>
                </c:pt>
                <c:pt idx="26">
                  <c:v>-0.99462257514406194</c:v>
                </c:pt>
                <c:pt idx="27">
                  <c:v>-0.94446160884085117</c:v>
                </c:pt>
                <c:pt idx="28">
                  <c:v>-0.89538404705484131</c:v>
                </c:pt>
                <c:pt idx="29">
                  <c:v>-0.84729786038720356</c:v>
                </c:pt>
                <c:pt idx="30">
                  <c:v>-0.80011930011211307</c:v>
                </c:pt>
                <c:pt idx="31">
                  <c:v>-0.75377180237638008</c:v>
                </c:pt>
                <c:pt idx="32">
                  <c:v>-0.70818505792448561</c:v>
                </c:pt>
                <c:pt idx="33">
                  <c:v>-0.66329421741026395</c:v>
                </c:pt>
                <c:pt idx="34">
                  <c:v>-0.61903920840622351</c:v>
                </c:pt>
                <c:pt idx="35">
                  <c:v>-0.5753641449035618</c:v>
                </c:pt>
                <c:pt idx="36">
                  <c:v>-0.53221681374730823</c:v>
                </c:pt>
                <c:pt idx="37">
                  <c:v>-0.48954822531870579</c:v>
                </c:pt>
                <c:pt idx="38">
                  <c:v>-0.44731221804366478</c:v>
                </c:pt>
                <c:pt idx="39">
                  <c:v>-0.40546510810816427</c:v>
                </c:pt>
                <c:pt idx="40">
                  <c:v>-0.36396537720141192</c:v>
                </c:pt>
                <c:pt idx="41">
                  <c:v>-0.32277339226305118</c:v>
                </c:pt>
                <c:pt idx="42">
                  <c:v>-0.28185115214098788</c:v>
                </c:pt>
                <c:pt idx="43">
                  <c:v>-0.2411620568168881</c:v>
                </c:pt>
                <c:pt idx="44">
                  <c:v>-0.20067069546215124</c:v>
                </c:pt>
                <c:pt idx="45">
                  <c:v>-0.16034265007517937</c:v>
                </c:pt>
                <c:pt idx="46">
                  <c:v>-0.12014431184206334</c:v>
                </c:pt>
                <c:pt idx="47">
                  <c:v>-8.0042707673536495E-2</c:v>
                </c:pt>
                <c:pt idx="48">
                  <c:v>-4.0005334613699248E-2</c:v>
                </c:pt>
                <c:pt idx="49">
                  <c:v>0</c:v>
                </c:pt>
                <c:pt idx="50">
                  <c:v>4.0005334613699206E-2</c:v>
                </c:pt>
                <c:pt idx="51">
                  <c:v>8.0042707673536564E-2</c:v>
                </c:pt>
                <c:pt idx="52">
                  <c:v>0.12014431184206341</c:v>
                </c:pt>
                <c:pt idx="53">
                  <c:v>0.16034265007517948</c:v>
                </c:pt>
                <c:pt idx="54">
                  <c:v>0.20067069546215141</c:v>
                </c:pt>
                <c:pt idx="55">
                  <c:v>0.24116205681688824</c:v>
                </c:pt>
                <c:pt idx="56">
                  <c:v>0.28185115214098749</c:v>
                </c:pt>
                <c:pt idx="57">
                  <c:v>0.32277339226305085</c:v>
                </c:pt>
                <c:pt idx="58">
                  <c:v>0.36396537720141148</c:v>
                </c:pt>
                <c:pt idx="59">
                  <c:v>0.40546510810816422</c:v>
                </c:pt>
                <c:pt idx="60">
                  <c:v>0.44731221804366483</c:v>
                </c:pt>
                <c:pt idx="61">
                  <c:v>0.48954822531870579</c:v>
                </c:pt>
                <c:pt idx="62">
                  <c:v>0.53221681374730823</c:v>
                </c:pt>
                <c:pt idx="63">
                  <c:v>0.57536414490356191</c:v>
                </c:pt>
                <c:pt idx="64">
                  <c:v>0.61903920840622362</c:v>
                </c:pt>
                <c:pt idx="65">
                  <c:v>0.66329421741026429</c:v>
                </c:pt>
                <c:pt idx="66">
                  <c:v>0.70818505792448605</c:v>
                </c:pt>
                <c:pt idx="67">
                  <c:v>0.75377180237638031</c:v>
                </c:pt>
                <c:pt idx="68">
                  <c:v>0.80011930011211285</c:v>
                </c:pt>
                <c:pt idx="69">
                  <c:v>0.84729786038720345</c:v>
                </c:pt>
                <c:pt idx="70">
                  <c:v>0.89538404705484131</c:v>
                </c:pt>
                <c:pt idx="71">
                  <c:v>0.94446160884085129</c:v>
                </c:pt>
                <c:pt idx="72">
                  <c:v>0.99462257514406194</c:v>
                </c:pt>
                <c:pt idx="73">
                  <c:v>1.0459685551826876</c:v>
                </c:pt>
                <c:pt idx="74">
                  <c:v>1.0986122886681098</c:v>
                </c:pt>
                <c:pt idx="75">
                  <c:v>1.1526795099383855</c:v>
                </c:pt>
                <c:pt idx="76">
                  <c:v>1.2083112059245342</c:v>
                </c:pt>
                <c:pt idx="77">
                  <c:v>1.2656663733312761</c:v>
                </c:pt>
                <c:pt idx="78">
                  <c:v>1.3249254147435987</c:v>
                </c:pt>
                <c:pt idx="79">
                  <c:v>1.3862943611198908</c:v>
                </c:pt>
                <c:pt idx="80">
                  <c:v>1.4500101755059986</c:v>
                </c:pt>
                <c:pt idx="81">
                  <c:v>1.5163474893680882</c:v>
                </c:pt>
                <c:pt idx="82">
                  <c:v>1.5856272637403817</c:v>
                </c:pt>
                <c:pt idx="83">
                  <c:v>1.6582280766035322</c:v>
                </c:pt>
                <c:pt idx="84">
                  <c:v>1.7346010553881064</c:v>
                </c:pt>
                <c:pt idx="85">
                  <c:v>1.8152899666382489</c:v>
                </c:pt>
                <c:pt idx="86">
                  <c:v>1.900958761193047</c:v>
                </c:pt>
                <c:pt idx="87">
                  <c:v>1.9924301646902063</c:v>
                </c:pt>
                <c:pt idx="88">
                  <c:v>2.0907410969337694</c:v>
                </c:pt>
                <c:pt idx="89">
                  <c:v>2.1972245773362196</c:v>
                </c:pt>
                <c:pt idx="90">
                  <c:v>2.3136349291806311</c:v>
                </c:pt>
                <c:pt idx="91">
                  <c:v>2.4423470353692052</c:v>
                </c:pt>
                <c:pt idx="92">
                  <c:v>2.5866893440979433</c:v>
                </c:pt>
                <c:pt idx="93">
                  <c:v>2.751535313041948</c:v>
                </c:pt>
                <c:pt idx="94">
                  <c:v>2.9444389791664394</c:v>
                </c:pt>
                <c:pt idx="95">
                  <c:v>3.1780538303479449</c:v>
                </c:pt>
                <c:pt idx="96">
                  <c:v>3.4760986898352719</c:v>
                </c:pt>
                <c:pt idx="97">
                  <c:v>3.8918202981106256</c:v>
                </c:pt>
                <c:pt idx="98">
                  <c:v>4.5951198501345889</c:v>
                </c:pt>
              </c:numCache>
            </c:numRef>
          </c:xVal>
          <c:yVal>
            <c:numRef>
              <c:f>LOGIT_CHART!$A$2:$A$100</c:f>
              <c:numCache>
                <c:formatCode>0.00%</c:formatCode>
                <c:ptCount val="99"/>
                <c:pt idx="0">
                  <c:v>0.01</c:v>
                </c:pt>
                <c:pt idx="1">
                  <c:v>0.02</c:v>
                </c:pt>
                <c:pt idx="2">
                  <c:v>0.03</c:v>
                </c:pt>
                <c:pt idx="3">
                  <c:v>0.04</c:v>
                </c:pt>
                <c:pt idx="4">
                  <c:v>0.05</c:v>
                </c:pt>
                <c:pt idx="5">
                  <c:v>0.06</c:v>
                </c:pt>
                <c:pt idx="6">
                  <c:v>7.0000000000000007E-2</c:v>
                </c:pt>
                <c:pt idx="7">
                  <c:v>0.08</c:v>
                </c:pt>
                <c:pt idx="8">
                  <c:v>0.09</c:v>
                </c:pt>
                <c:pt idx="9">
                  <c:v>0.1</c:v>
                </c:pt>
                <c:pt idx="10">
                  <c:v>0.11</c:v>
                </c:pt>
                <c:pt idx="11">
                  <c:v>0.12</c:v>
                </c:pt>
                <c:pt idx="12">
                  <c:v>0.13</c:v>
                </c:pt>
                <c:pt idx="13">
                  <c:v>0.14000000000000001</c:v>
                </c:pt>
                <c:pt idx="14">
                  <c:v>0.15</c:v>
                </c:pt>
                <c:pt idx="15">
                  <c:v>0.16</c:v>
                </c:pt>
                <c:pt idx="16">
                  <c:v>0.17</c:v>
                </c:pt>
                <c:pt idx="17">
                  <c:v>0.18</c:v>
                </c:pt>
                <c:pt idx="18">
                  <c:v>0.19</c:v>
                </c:pt>
                <c:pt idx="19">
                  <c:v>0.2</c:v>
                </c:pt>
                <c:pt idx="20">
                  <c:v>0.21</c:v>
                </c:pt>
                <c:pt idx="21">
                  <c:v>0.22</c:v>
                </c:pt>
                <c:pt idx="22">
                  <c:v>0.23</c:v>
                </c:pt>
                <c:pt idx="23">
                  <c:v>0.24</c:v>
                </c:pt>
                <c:pt idx="24">
                  <c:v>0.25</c:v>
                </c:pt>
                <c:pt idx="25">
                  <c:v>0.26</c:v>
                </c:pt>
                <c:pt idx="26">
                  <c:v>0.27</c:v>
                </c:pt>
                <c:pt idx="27">
                  <c:v>0.28000000000000003</c:v>
                </c:pt>
                <c:pt idx="28">
                  <c:v>0.28999999999999998</c:v>
                </c:pt>
                <c:pt idx="29">
                  <c:v>0.3</c:v>
                </c:pt>
                <c:pt idx="30">
                  <c:v>0.31</c:v>
                </c:pt>
                <c:pt idx="31">
                  <c:v>0.32</c:v>
                </c:pt>
                <c:pt idx="32">
                  <c:v>0.33</c:v>
                </c:pt>
                <c:pt idx="33">
                  <c:v>0.34</c:v>
                </c:pt>
                <c:pt idx="34">
                  <c:v>0.35</c:v>
                </c:pt>
                <c:pt idx="35">
                  <c:v>0.36</c:v>
                </c:pt>
                <c:pt idx="36">
                  <c:v>0.37</c:v>
                </c:pt>
                <c:pt idx="37">
                  <c:v>0.38</c:v>
                </c:pt>
                <c:pt idx="38">
                  <c:v>0.39</c:v>
                </c:pt>
                <c:pt idx="39">
                  <c:v>0.4</c:v>
                </c:pt>
                <c:pt idx="40">
                  <c:v>0.41</c:v>
                </c:pt>
                <c:pt idx="41">
                  <c:v>0.42</c:v>
                </c:pt>
                <c:pt idx="42">
                  <c:v>0.43</c:v>
                </c:pt>
                <c:pt idx="43">
                  <c:v>0.44</c:v>
                </c:pt>
                <c:pt idx="44">
                  <c:v>0.45</c:v>
                </c:pt>
                <c:pt idx="45">
                  <c:v>0.46</c:v>
                </c:pt>
                <c:pt idx="46">
                  <c:v>0.47</c:v>
                </c:pt>
                <c:pt idx="47">
                  <c:v>0.48</c:v>
                </c:pt>
                <c:pt idx="48">
                  <c:v>0.49</c:v>
                </c:pt>
                <c:pt idx="49">
                  <c:v>0.5</c:v>
                </c:pt>
                <c:pt idx="50">
                  <c:v>0.51</c:v>
                </c:pt>
                <c:pt idx="51">
                  <c:v>0.52</c:v>
                </c:pt>
                <c:pt idx="52">
                  <c:v>0.53</c:v>
                </c:pt>
                <c:pt idx="53">
                  <c:v>0.54</c:v>
                </c:pt>
                <c:pt idx="54">
                  <c:v>0.55000000000000004</c:v>
                </c:pt>
                <c:pt idx="55">
                  <c:v>0.56000000000000005</c:v>
                </c:pt>
                <c:pt idx="56">
                  <c:v>0.56999999999999995</c:v>
                </c:pt>
                <c:pt idx="57">
                  <c:v>0.57999999999999996</c:v>
                </c:pt>
                <c:pt idx="58">
                  <c:v>0.59</c:v>
                </c:pt>
                <c:pt idx="59">
                  <c:v>0.6</c:v>
                </c:pt>
                <c:pt idx="60">
                  <c:v>0.61</c:v>
                </c:pt>
                <c:pt idx="61">
                  <c:v>0.62</c:v>
                </c:pt>
                <c:pt idx="62">
                  <c:v>0.63</c:v>
                </c:pt>
                <c:pt idx="63">
                  <c:v>0.64</c:v>
                </c:pt>
                <c:pt idx="64">
                  <c:v>0.65</c:v>
                </c:pt>
                <c:pt idx="65">
                  <c:v>0.66</c:v>
                </c:pt>
                <c:pt idx="66">
                  <c:v>0.67</c:v>
                </c:pt>
                <c:pt idx="67">
                  <c:v>0.68</c:v>
                </c:pt>
                <c:pt idx="68">
                  <c:v>0.69</c:v>
                </c:pt>
                <c:pt idx="69">
                  <c:v>0.7</c:v>
                </c:pt>
                <c:pt idx="70">
                  <c:v>0.71</c:v>
                </c:pt>
                <c:pt idx="71">
                  <c:v>0.72</c:v>
                </c:pt>
                <c:pt idx="72">
                  <c:v>0.73</c:v>
                </c:pt>
                <c:pt idx="73">
                  <c:v>0.74</c:v>
                </c:pt>
                <c:pt idx="74">
                  <c:v>0.75</c:v>
                </c:pt>
                <c:pt idx="75">
                  <c:v>0.76</c:v>
                </c:pt>
                <c:pt idx="76">
                  <c:v>0.77</c:v>
                </c:pt>
                <c:pt idx="77">
                  <c:v>0.78</c:v>
                </c:pt>
                <c:pt idx="78">
                  <c:v>0.79</c:v>
                </c:pt>
                <c:pt idx="79">
                  <c:v>0.8</c:v>
                </c:pt>
                <c:pt idx="80">
                  <c:v>0.81</c:v>
                </c:pt>
                <c:pt idx="81">
                  <c:v>0.82</c:v>
                </c:pt>
                <c:pt idx="82">
                  <c:v>0.83</c:v>
                </c:pt>
                <c:pt idx="83">
                  <c:v>0.84</c:v>
                </c:pt>
                <c:pt idx="84">
                  <c:v>0.85</c:v>
                </c:pt>
                <c:pt idx="85">
                  <c:v>0.86</c:v>
                </c:pt>
                <c:pt idx="86">
                  <c:v>0.87</c:v>
                </c:pt>
                <c:pt idx="87">
                  <c:v>0.88</c:v>
                </c:pt>
                <c:pt idx="88">
                  <c:v>0.89</c:v>
                </c:pt>
                <c:pt idx="89">
                  <c:v>0.9</c:v>
                </c:pt>
                <c:pt idx="90">
                  <c:v>0.91</c:v>
                </c:pt>
                <c:pt idx="91">
                  <c:v>0.92</c:v>
                </c:pt>
                <c:pt idx="92">
                  <c:v>0.93</c:v>
                </c:pt>
                <c:pt idx="93">
                  <c:v>0.94</c:v>
                </c:pt>
                <c:pt idx="94">
                  <c:v>0.95</c:v>
                </c:pt>
                <c:pt idx="95">
                  <c:v>0.96</c:v>
                </c:pt>
                <c:pt idx="96">
                  <c:v>0.97</c:v>
                </c:pt>
                <c:pt idx="97">
                  <c:v>0.98</c:v>
                </c:pt>
                <c:pt idx="98">
                  <c:v>0.99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3D08-4BAB-8BFE-FF2BBC9995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72903615"/>
        <c:axId val="272905535"/>
      </c:scatterChart>
      <c:valAx>
        <c:axId val="27290361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k-SK" b="1"/>
                  <a:t>logit(p)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k-SK"/>
            </a:p>
          </c:txPr>
        </c:title>
        <c:numFmt formatCode="0.00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272905535"/>
        <c:crosses val="autoZero"/>
        <c:crossBetween val="midCat"/>
      </c:valAx>
      <c:valAx>
        <c:axId val="272905535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k-SK" b="1"/>
                  <a:t>p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k-SK"/>
            </a:p>
          </c:txPr>
        </c:title>
        <c:numFmt formatCode="0.00%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272903615"/>
        <c:crossesAt val="-6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k-SK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LINEAR FROM NON-LINEAR</a:t>
            </a:r>
            <a:endParaRPr lang="sk-SK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k-SK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LOG_TRANSFORMATION!$A$4</c:f>
              <c:strCache>
                <c:ptCount val="1"/>
                <c:pt idx="0">
                  <c:v>GDP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LOG_TRANSFORMATION!$A$5:$A$18</c:f>
              <c:numCache>
                <c:formatCode>_-* #,##0_-;\-* #,##0_-;_-* "-"??_-;_-@_-</c:formatCode>
                <c:ptCount val="14"/>
                <c:pt idx="0">
                  <c:v>10000</c:v>
                </c:pt>
                <c:pt idx="1">
                  <c:v>13000</c:v>
                </c:pt>
                <c:pt idx="2">
                  <c:v>16900</c:v>
                </c:pt>
                <c:pt idx="3">
                  <c:v>21970</c:v>
                </c:pt>
                <c:pt idx="4">
                  <c:v>28561</c:v>
                </c:pt>
                <c:pt idx="5">
                  <c:v>37129.300000000003</c:v>
                </c:pt>
                <c:pt idx="6">
                  <c:v>48268.090000000004</c:v>
                </c:pt>
                <c:pt idx="7">
                  <c:v>62748.517000000007</c:v>
                </c:pt>
                <c:pt idx="8">
                  <c:v>81573.072100000005</c:v>
                </c:pt>
                <c:pt idx="9">
                  <c:v>106044.99373000002</c:v>
                </c:pt>
                <c:pt idx="10">
                  <c:v>137858.49184900001</c:v>
                </c:pt>
                <c:pt idx="11">
                  <c:v>179216.03940370004</c:v>
                </c:pt>
                <c:pt idx="12">
                  <c:v>232980.85122481006</c:v>
                </c:pt>
                <c:pt idx="13">
                  <c:v>302875.10659225308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F12-4129-808C-53D91D2FFE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9968431"/>
        <c:axId val="309969391"/>
      </c:lineChart>
      <c:lineChart>
        <c:grouping val="standard"/>
        <c:varyColors val="0"/>
        <c:ser>
          <c:idx val="1"/>
          <c:order val="1"/>
          <c:tx>
            <c:strRef>
              <c:f>LOG_TRANSFORMATION!$B$4</c:f>
              <c:strCache>
                <c:ptCount val="1"/>
                <c:pt idx="0">
                  <c:v>ln(GDP)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LOG_TRANSFORMATION!$B$5:$B$18</c:f>
              <c:numCache>
                <c:formatCode>0.0000</c:formatCode>
                <c:ptCount val="14"/>
                <c:pt idx="0">
                  <c:v>9.2103403719761836</c:v>
                </c:pt>
                <c:pt idx="1">
                  <c:v>9.4727046364436731</c:v>
                </c:pt>
                <c:pt idx="2">
                  <c:v>9.7350689009111644</c:v>
                </c:pt>
                <c:pt idx="3">
                  <c:v>9.9974331653786557</c:v>
                </c:pt>
                <c:pt idx="4">
                  <c:v>10.259797429846147</c:v>
                </c:pt>
                <c:pt idx="5">
                  <c:v>10.522161694313638</c:v>
                </c:pt>
                <c:pt idx="6">
                  <c:v>10.78452595878113</c:v>
                </c:pt>
                <c:pt idx="7">
                  <c:v>11.046890223248621</c:v>
                </c:pt>
                <c:pt idx="8">
                  <c:v>11.309254487716112</c:v>
                </c:pt>
                <c:pt idx="9">
                  <c:v>11.571618752183602</c:v>
                </c:pt>
                <c:pt idx="10">
                  <c:v>11.833983016651093</c:v>
                </c:pt>
                <c:pt idx="11">
                  <c:v>12.096347281118584</c:v>
                </c:pt>
                <c:pt idx="12">
                  <c:v>12.358711545586075</c:v>
                </c:pt>
                <c:pt idx="13">
                  <c:v>12.621075810053567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F12-4129-808C-53D91D2FFE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9970351"/>
        <c:axId val="309971791"/>
      </c:lineChart>
      <c:catAx>
        <c:axId val="309968431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309969391"/>
        <c:crosses val="autoZero"/>
        <c:auto val="1"/>
        <c:lblAlgn val="ctr"/>
        <c:lblOffset val="100"/>
        <c:noMultiLvlLbl val="0"/>
      </c:catAx>
      <c:valAx>
        <c:axId val="3099693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309968431"/>
        <c:crosses val="autoZero"/>
        <c:crossBetween val="between"/>
      </c:valAx>
      <c:valAx>
        <c:axId val="309971791"/>
        <c:scaling>
          <c:orientation val="minMax"/>
        </c:scaling>
        <c:delete val="0"/>
        <c:axPos val="r"/>
        <c:numFmt formatCode="0.000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k-SK"/>
          </a:p>
        </c:txPr>
        <c:crossAx val="309970351"/>
        <c:crosses val="max"/>
        <c:crossBetween val="between"/>
      </c:valAx>
      <c:catAx>
        <c:axId val="309970351"/>
        <c:scaling>
          <c:orientation val="minMax"/>
        </c:scaling>
        <c:delete val="1"/>
        <c:axPos val="b"/>
        <c:majorTickMark val="out"/>
        <c:minorTickMark val="none"/>
        <c:tickLblPos val="nextTo"/>
        <c:crossAx val="30997179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k-SK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k-SK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7620</xdr:colOff>
      <xdr:row>1</xdr:row>
      <xdr:rowOff>38100</xdr:rowOff>
    </xdr:from>
    <xdr:to>
      <xdr:col>8</xdr:col>
      <xdr:colOff>266700</xdr:colOff>
      <xdr:row>8</xdr:row>
      <xdr:rowOff>83820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AB9F62A7-2B31-6752-F217-81B5D2FB4930}"/>
            </a:ext>
          </a:extLst>
        </xdr:cNvPr>
        <xdr:cNvSpPr/>
      </xdr:nvSpPr>
      <xdr:spPr>
        <a:xfrm>
          <a:off x="3840480" y="220980"/>
          <a:ext cx="2887980" cy="1356360"/>
        </a:xfrm>
        <a:prstGeom prst="rect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k-SK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51435</xdr:colOff>
      <xdr:row>1</xdr:row>
      <xdr:rowOff>45720</xdr:rowOff>
    </xdr:from>
    <xdr:to>
      <xdr:col>13</xdr:col>
      <xdr:colOff>325755</xdr:colOff>
      <xdr:row>16</xdr:row>
      <xdr:rowOff>45720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743A7DB-2DE1-A58C-5596-F2027BE0B19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209550</xdr:colOff>
      <xdr:row>1</xdr:row>
      <xdr:rowOff>66675</xdr:rowOff>
    </xdr:from>
    <xdr:to>
      <xdr:col>21</xdr:col>
      <xdr:colOff>514350</xdr:colOff>
      <xdr:row>16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65C7212-A495-70A8-EEDA-A675B7C5245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228600</xdr:colOff>
      <xdr:row>52</xdr:row>
      <xdr:rowOff>178219</xdr:rowOff>
    </xdr:from>
    <xdr:to>
      <xdr:col>11</xdr:col>
      <xdr:colOff>371139</xdr:colOff>
      <xdr:row>75</xdr:row>
      <xdr:rowOff>49295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9E8CFA-3EF7-4FCC-B8CB-8129F5232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6260" y="7310539"/>
          <a:ext cx="6238539" cy="4077316"/>
        </a:xfrm>
        <a:prstGeom prst="rect">
          <a:avLst/>
        </a:prstGeom>
      </xdr:spPr>
    </xdr:pic>
    <xdr:clientData/>
  </xdr:twoCellAnchor>
  <xdr:twoCellAnchor>
    <xdr:from>
      <xdr:col>6</xdr:col>
      <xdr:colOff>601980</xdr:colOff>
      <xdr:row>14</xdr:row>
      <xdr:rowOff>129540</xdr:rowOff>
    </xdr:from>
    <xdr:to>
      <xdr:col>11</xdr:col>
      <xdr:colOff>571500</xdr:colOff>
      <xdr:row>14</xdr:row>
      <xdr:rowOff>129540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FBA96E73-6EF3-46E3-9E86-C8F3E8CBB753}"/>
            </a:ext>
          </a:extLst>
        </xdr:cNvPr>
        <xdr:cNvCxnSpPr/>
      </xdr:nvCxnSpPr>
      <xdr:spPr>
        <a:xfrm>
          <a:off x="3977640" y="2689860"/>
          <a:ext cx="3017520" cy="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601980</xdr:colOff>
      <xdr:row>13</xdr:row>
      <xdr:rowOff>175260</xdr:rowOff>
    </xdr:from>
    <xdr:to>
      <xdr:col>6</xdr:col>
      <xdr:colOff>601980</xdr:colOff>
      <xdr:row>15</xdr:row>
      <xdr:rowOff>97500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50515107-E46D-404F-8EBE-BE832BE4136C}"/>
            </a:ext>
          </a:extLst>
        </xdr:cNvPr>
        <xdr:cNvCxnSpPr/>
      </xdr:nvCxnSpPr>
      <xdr:spPr>
        <a:xfrm>
          <a:off x="3977640" y="2552700"/>
          <a:ext cx="0" cy="288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579120</xdr:colOff>
      <xdr:row>13</xdr:row>
      <xdr:rowOff>152400</xdr:rowOff>
    </xdr:from>
    <xdr:to>
      <xdr:col>11</xdr:col>
      <xdr:colOff>579120</xdr:colOff>
      <xdr:row>15</xdr:row>
      <xdr:rowOff>74640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52BA4802-FD5F-43E1-BEB8-EEF421C8EFE2}"/>
            </a:ext>
          </a:extLst>
        </xdr:cNvPr>
        <xdr:cNvCxnSpPr/>
      </xdr:nvCxnSpPr>
      <xdr:spPr>
        <a:xfrm>
          <a:off x="7002780" y="2529840"/>
          <a:ext cx="0" cy="288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411480</xdr:colOff>
      <xdr:row>12</xdr:row>
      <xdr:rowOff>114300</xdr:rowOff>
    </xdr:from>
    <xdr:to>
      <xdr:col>11</xdr:col>
      <xdr:colOff>411480</xdr:colOff>
      <xdr:row>14</xdr:row>
      <xdr:rowOff>38100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2BDED41B-AE61-417B-86D5-DF1B040ED798}"/>
            </a:ext>
          </a:extLst>
        </xdr:cNvPr>
        <xdr:cNvSpPr txBox="1"/>
      </xdr:nvSpPr>
      <xdr:spPr>
        <a:xfrm>
          <a:off x="4396740" y="2308860"/>
          <a:ext cx="2438400" cy="2895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performance window 2022</a:t>
          </a:r>
        </a:p>
      </xdr:txBody>
    </xdr:sp>
    <xdr:clientData/>
  </xdr:twoCellAnchor>
  <xdr:twoCellAnchor>
    <xdr:from>
      <xdr:col>6</xdr:col>
      <xdr:colOff>167640</xdr:colOff>
      <xdr:row>15</xdr:row>
      <xdr:rowOff>121920</xdr:rowOff>
    </xdr:from>
    <xdr:to>
      <xdr:col>7</xdr:col>
      <xdr:colOff>487680</xdr:colOff>
      <xdr:row>19</xdr:row>
      <xdr:rowOff>15240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D316EA3-98A7-4DB5-A389-C61C962B0BC8}"/>
            </a:ext>
          </a:extLst>
        </xdr:cNvPr>
        <xdr:cNvSpPr txBox="1"/>
      </xdr:nvSpPr>
      <xdr:spPr>
        <a:xfrm>
          <a:off x="3543300" y="2865120"/>
          <a:ext cx="929640" cy="62484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Analysis</a:t>
          </a:r>
          <a:r>
            <a:rPr lang="sk-SK" sz="1100" b="1" baseline="0"/>
            <a:t> Date (ADT)</a:t>
          </a:r>
        </a:p>
        <a:p>
          <a:pPr algn="ctr"/>
          <a:r>
            <a:rPr lang="sk-SK" sz="1100" b="1" baseline="0"/>
            <a:t>DEC 2021</a:t>
          </a:r>
          <a:endParaRPr lang="sk-SK" sz="1100" b="1"/>
        </a:p>
      </xdr:txBody>
    </xdr:sp>
    <xdr:clientData/>
  </xdr:twoCellAnchor>
  <xdr:twoCellAnchor>
    <xdr:from>
      <xdr:col>11</xdr:col>
      <xdr:colOff>160020</xdr:colOff>
      <xdr:row>15</xdr:row>
      <xdr:rowOff>121920</xdr:rowOff>
    </xdr:from>
    <xdr:to>
      <xdr:col>12</xdr:col>
      <xdr:colOff>480060</xdr:colOff>
      <xdr:row>18</xdr:row>
      <xdr:rowOff>91440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7CCF3EFE-E544-4CB8-A951-4A36FD0AD0AE}"/>
            </a:ext>
          </a:extLst>
        </xdr:cNvPr>
        <xdr:cNvSpPr txBox="1"/>
      </xdr:nvSpPr>
      <xdr:spPr>
        <a:xfrm>
          <a:off x="6583680" y="2865120"/>
          <a:ext cx="929640" cy="5181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ADT + 12M</a:t>
          </a:r>
        </a:p>
        <a:p>
          <a:pPr algn="ctr"/>
          <a:r>
            <a:rPr lang="sk-SK" sz="1100" b="1"/>
            <a:t>DEC 2022</a:t>
          </a:r>
        </a:p>
      </xdr:txBody>
    </xdr:sp>
    <xdr:clientData/>
  </xdr:twoCellAnchor>
  <xdr:twoCellAnchor>
    <xdr:from>
      <xdr:col>2</xdr:col>
      <xdr:colOff>15240</xdr:colOff>
      <xdr:row>35</xdr:row>
      <xdr:rowOff>76200</xdr:rowOff>
    </xdr:from>
    <xdr:to>
      <xdr:col>6</xdr:col>
      <xdr:colOff>594360</xdr:colOff>
      <xdr:row>35</xdr:row>
      <xdr:rowOff>76200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62EE987D-2D29-4390-AB11-B547D69DD368}"/>
            </a:ext>
          </a:extLst>
        </xdr:cNvPr>
        <xdr:cNvCxnSpPr/>
      </xdr:nvCxnSpPr>
      <xdr:spPr>
        <a:xfrm>
          <a:off x="952500" y="6477000"/>
          <a:ext cx="3017520" cy="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22860</xdr:colOff>
      <xdr:row>34</xdr:row>
      <xdr:rowOff>99060</xdr:rowOff>
    </xdr:from>
    <xdr:to>
      <xdr:col>2</xdr:col>
      <xdr:colOff>22860</xdr:colOff>
      <xdr:row>36</xdr:row>
      <xdr:rowOff>21300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34D2C6EC-CACC-47F7-B91C-4D0862B734F9}"/>
            </a:ext>
          </a:extLst>
        </xdr:cNvPr>
        <xdr:cNvCxnSpPr/>
      </xdr:nvCxnSpPr>
      <xdr:spPr>
        <a:xfrm>
          <a:off x="960120" y="6316980"/>
          <a:ext cx="0" cy="288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594360</xdr:colOff>
      <xdr:row>34</xdr:row>
      <xdr:rowOff>121920</xdr:rowOff>
    </xdr:from>
    <xdr:to>
      <xdr:col>6</xdr:col>
      <xdr:colOff>594360</xdr:colOff>
      <xdr:row>36</xdr:row>
      <xdr:rowOff>44160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89EFBDE3-1A86-4164-A1D0-B080FA2DBF4A}"/>
            </a:ext>
          </a:extLst>
        </xdr:cNvPr>
        <xdr:cNvCxnSpPr/>
      </xdr:nvCxnSpPr>
      <xdr:spPr>
        <a:xfrm>
          <a:off x="3970020" y="6339840"/>
          <a:ext cx="0" cy="288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327660</xdr:colOff>
      <xdr:row>33</xdr:row>
      <xdr:rowOff>106680</xdr:rowOff>
    </xdr:from>
    <xdr:to>
      <xdr:col>6</xdr:col>
      <xdr:colOff>327660</xdr:colOff>
      <xdr:row>35</xdr:row>
      <xdr:rowOff>30480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DA44701F-1392-40BE-8AA2-614C2BBE1809}"/>
            </a:ext>
          </a:extLst>
        </xdr:cNvPr>
        <xdr:cNvSpPr txBox="1"/>
      </xdr:nvSpPr>
      <xdr:spPr>
        <a:xfrm>
          <a:off x="1264920" y="6141720"/>
          <a:ext cx="2438400" cy="2895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performance window 2021</a:t>
          </a:r>
        </a:p>
      </xdr:txBody>
    </xdr:sp>
    <xdr:clientData/>
  </xdr:twoCellAnchor>
  <xdr:twoCellAnchor>
    <xdr:from>
      <xdr:col>6</xdr:col>
      <xdr:colOff>137160</xdr:colOff>
      <xdr:row>36</xdr:row>
      <xdr:rowOff>68580</xdr:rowOff>
    </xdr:from>
    <xdr:to>
      <xdr:col>7</xdr:col>
      <xdr:colOff>457200</xdr:colOff>
      <xdr:row>38</xdr:row>
      <xdr:rowOff>38100</xdr:rowOff>
    </xdr:to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C03603D9-2479-4A53-86CB-A473016624E7}"/>
            </a:ext>
          </a:extLst>
        </xdr:cNvPr>
        <xdr:cNvSpPr txBox="1"/>
      </xdr:nvSpPr>
      <xdr:spPr>
        <a:xfrm>
          <a:off x="3512820" y="6652260"/>
          <a:ext cx="929640" cy="3352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DEC 2021</a:t>
          </a:r>
        </a:p>
      </xdr:txBody>
    </xdr:sp>
    <xdr:clientData/>
  </xdr:twoCellAnchor>
  <xdr:twoCellAnchor>
    <xdr:from>
      <xdr:col>1</xdr:col>
      <xdr:colOff>190500</xdr:colOff>
      <xdr:row>36</xdr:row>
      <xdr:rowOff>83820</xdr:rowOff>
    </xdr:from>
    <xdr:to>
      <xdr:col>2</xdr:col>
      <xdr:colOff>510540</xdr:colOff>
      <xdr:row>37</xdr:row>
      <xdr:rowOff>129540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17740816-E6AF-4680-8F33-DEE8EBE43D39}"/>
            </a:ext>
          </a:extLst>
        </xdr:cNvPr>
        <xdr:cNvSpPr txBox="1"/>
      </xdr:nvSpPr>
      <xdr:spPr>
        <a:xfrm>
          <a:off x="518160" y="6667500"/>
          <a:ext cx="929640" cy="2286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DEC 2020</a:t>
          </a:r>
        </a:p>
      </xdr:txBody>
    </xdr:sp>
    <xdr:clientData/>
  </xdr:twoCellAnchor>
  <xdr:twoCellAnchor>
    <xdr:from>
      <xdr:col>2</xdr:col>
      <xdr:colOff>335280</xdr:colOff>
      <xdr:row>31</xdr:row>
      <xdr:rowOff>99060</xdr:rowOff>
    </xdr:from>
    <xdr:to>
      <xdr:col>6</xdr:col>
      <xdr:colOff>335280</xdr:colOff>
      <xdr:row>33</xdr:row>
      <xdr:rowOff>22860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F2FB3030-23E7-4ECA-BE13-080E006F69B7}"/>
            </a:ext>
          </a:extLst>
        </xdr:cNvPr>
        <xdr:cNvSpPr txBox="1"/>
      </xdr:nvSpPr>
      <xdr:spPr>
        <a:xfrm>
          <a:off x="1272540" y="5768340"/>
          <a:ext cx="2438400" cy="2895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observation window 2021</a:t>
          </a:r>
        </a:p>
      </xdr:txBody>
    </xdr:sp>
    <xdr:clientData/>
  </xdr:twoCellAnchor>
  <xdr:twoCellAnchor>
    <xdr:from>
      <xdr:col>9</xdr:col>
      <xdr:colOff>236220</xdr:colOff>
      <xdr:row>60</xdr:row>
      <xdr:rowOff>53340</xdr:rowOff>
    </xdr:from>
    <xdr:to>
      <xdr:col>11</xdr:col>
      <xdr:colOff>327660</xdr:colOff>
      <xdr:row>61</xdr:row>
      <xdr:rowOff>167640</xdr:rowOff>
    </xdr:to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1B3329D9-26B9-4986-B8B5-2F26E2F0FD51}"/>
            </a:ext>
          </a:extLst>
        </xdr:cNvPr>
        <xdr:cNvSpPr txBox="1"/>
      </xdr:nvSpPr>
      <xdr:spPr>
        <a:xfrm>
          <a:off x="5440680" y="11026140"/>
          <a:ext cx="1310640" cy="2971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000" b="1">
              <a:solidFill>
                <a:srgbClr val="FF0000"/>
              </a:solidFill>
            </a:rPr>
            <a:t>mutual relationship</a:t>
          </a:r>
        </a:p>
      </xdr:txBody>
    </xdr:sp>
    <xdr:clientData/>
  </xdr:twoCellAnchor>
  <xdr:twoCellAnchor>
    <xdr:from>
      <xdr:col>2</xdr:col>
      <xdr:colOff>15240</xdr:colOff>
      <xdr:row>5</xdr:row>
      <xdr:rowOff>76200</xdr:rowOff>
    </xdr:from>
    <xdr:to>
      <xdr:col>6</xdr:col>
      <xdr:colOff>594360</xdr:colOff>
      <xdr:row>5</xdr:row>
      <xdr:rowOff>76200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id="{7B88B3FD-75E0-49F8-81AD-70FF0E7B3F55}"/>
            </a:ext>
          </a:extLst>
        </xdr:cNvPr>
        <xdr:cNvCxnSpPr/>
      </xdr:nvCxnSpPr>
      <xdr:spPr>
        <a:xfrm>
          <a:off x="952500" y="990600"/>
          <a:ext cx="3017520" cy="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22860</xdr:colOff>
      <xdr:row>4</xdr:row>
      <xdr:rowOff>99060</xdr:rowOff>
    </xdr:from>
    <xdr:to>
      <xdr:col>2</xdr:col>
      <xdr:colOff>22860</xdr:colOff>
      <xdr:row>6</xdr:row>
      <xdr:rowOff>21300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A03F3952-E19D-444E-901B-4C0690E3C205}"/>
            </a:ext>
          </a:extLst>
        </xdr:cNvPr>
        <xdr:cNvCxnSpPr/>
      </xdr:nvCxnSpPr>
      <xdr:spPr>
        <a:xfrm>
          <a:off x="960120" y="830580"/>
          <a:ext cx="0" cy="288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594360</xdr:colOff>
      <xdr:row>4</xdr:row>
      <xdr:rowOff>121920</xdr:rowOff>
    </xdr:from>
    <xdr:to>
      <xdr:col>6</xdr:col>
      <xdr:colOff>594360</xdr:colOff>
      <xdr:row>6</xdr:row>
      <xdr:rowOff>44160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1BFE5AF8-593F-4D8B-BC2A-4E762872841B}"/>
            </a:ext>
          </a:extLst>
        </xdr:cNvPr>
        <xdr:cNvCxnSpPr/>
      </xdr:nvCxnSpPr>
      <xdr:spPr>
        <a:xfrm>
          <a:off x="3970020" y="853440"/>
          <a:ext cx="0" cy="288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327660</xdr:colOff>
      <xdr:row>3</xdr:row>
      <xdr:rowOff>106680</xdr:rowOff>
    </xdr:from>
    <xdr:to>
      <xdr:col>6</xdr:col>
      <xdr:colOff>327660</xdr:colOff>
      <xdr:row>5</xdr:row>
      <xdr:rowOff>30480</xdr:rowOff>
    </xdr:to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id="{EA8B6380-24CD-472E-8E02-167798909FE0}"/>
            </a:ext>
          </a:extLst>
        </xdr:cNvPr>
        <xdr:cNvSpPr txBox="1"/>
      </xdr:nvSpPr>
      <xdr:spPr>
        <a:xfrm>
          <a:off x="1264920" y="655320"/>
          <a:ext cx="2438400" cy="2895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observation window 2021</a:t>
          </a:r>
        </a:p>
      </xdr:txBody>
    </xdr:sp>
    <xdr:clientData/>
  </xdr:twoCellAnchor>
  <xdr:twoCellAnchor>
    <xdr:from>
      <xdr:col>6</xdr:col>
      <xdr:colOff>137160</xdr:colOff>
      <xdr:row>6</xdr:row>
      <xdr:rowOff>68580</xdr:rowOff>
    </xdr:from>
    <xdr:to>
      <xdr:col>7</xdr:col>
      <xdr:colOff>457200</xdr:colOff>
      <xdr:row>9</xdr:row>
      <xdr:rowOff>152400</xdr:rowOff>
    </xdr:to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id="{7E6D643C-55E5-46A1-8655-707F62ACD8BB}"/>
            </a:ext>
          </a:extLst>
        </xdr:cNvPr>
        <xdr:cNvSpPr txBox="1"/>
      </xdr:nvSpPr>
      <xdr:spPr>
        <a:xfrm>
          <a:off x="3512820" y="1165860"/>
          <a:ext cx="929640" cy="6324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Analysis</a:t>
          </a:r>
          <a:r>
            <a:rPr lang="sk-SK" sz="1100" b="1" baseline="0"/>
            <a:t> Date (ADT)</a:t>
          </a:r>
        </a:p>
        <a:p>
          <a:pPr algn="ctr"/>
          <a:r>
            <a:rPr lang="sk-SK" sz="1100" b="1" baseline="0"/>
            <a:t>DEC 2021</a:t>
          </a:r>
          <a:endParaRPr lang="sk-SK" sz="1100" b="1"/>
        </a:p>
      </xdr:txBody>
    </xdr:sp>
    <xdr:clientData/>
  </xdr:twoCellAnchor>
  <xdr:twoCellAnchor>
    <xdr:from>
      <xdr:col>1</xdr:col>
      <xdr:colOff>190500</xdr:colOff>
      <xdr:row>6</xdr:row>
      <xdr:rowOff>83820</xdr:rowOff>
    </xdr:from>
    <xdr:to>
      <xdr:col>2</xdr:col>
      <xdr:colOff>510540</xdr:colOff>
      <xdr:row>8</xdr:row>
      <xdr:rowOff>175260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77C91C0E-F82E-4162-BD3D-AC172AE8FC82}"/>
            </a:ext>
          </a:extLst>
        </xdr:cNvPr>
        <xdr:cNvSpPr txBox="1"/>
      </xdr:nvSpPr>
      <xdr:spPr>
        <a:xfrm>
          <a:off x="518160" y="1181100"/>
          <a:ext cx="929640" cy="4572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ADT - 12M</a:t>
          </a:r>
        </a:p>
        <a:p>
          <a:pPr algn="ctr"/>
          <a:r>
            <a:rPr lang="sk-SK" sz="1100" b="1"/>
            <a:t>DEC 2020</a:t>
          </a:r>
        </a:p>
      </xdr:txBody>
    </xdr:sp>
    <xdr:clientData/>
  </xdr:twoCellAnchor>
  <xdr:twoCellAnchor>
    <xdr:from>
      <xdr:col>9</xdr:col>
      <xdr:colOff>190500</xdr:colOff>
      <xdr:row>56</xdr:row>
      <xdr:rowOff>106680</xdr:rowOff>
    </xdr:from>
    <xdr:to>
      <xdr:col>9</xdr:col>
      <xdr:colOff>190500</xdr:colOff>
      <xdr:row>73</xdr:row>
      <xdr:rowOff>144780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7DC69914-CFBA-43E3-B90C-ED25D66D2C40}"/>
            </a:ext>
          </a:extLst>
        </xdr:cNvPr>
        <xdr:cNvCxnSpPr/>
      </xdr:nvCxnSpPr>
      <xdr:spPr>
        <a:xfrm>
          <a:off x="5394960" y="10347960"/>
          <a:ext cx="0" cy="314706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15240</xdr:colOff>
      <xdr:row>14</xdr:row>
      <xdr:rowOff>129540</xdr:rowOff>
    </xdr:from>
    <xdr:to>
      <xdr:col>6</xdr:col>
      <xdr:colOff>594360</xdr:colOff>
      <xdr:row>14</xdr:row>
      <xdr:rowOff>129540</xdr:rowOff>
    </xdr:to>
    <xdr:cxnSp macro="">
      <xdr:nvCxnSpPr>
        <xdr:cNvPr id="24" name="Straight Arrow Connector 23">
          <a:extLst>
            <a:ext uri="{FF2B5EF4-FFF2-40B4-BE49-F238E27FC236}">
              <a16:creationId xmlns:a16="http://schemas.microsoft.com/office/drawing/2014/main" id="{368CE288-3D61-4724-A00F-7FEB7279C0E0}"/>
            </a:ext>
          </a:extLst>
        </xdr:cNvPr>
        <xdr:cNvCxnSpPr/>
      </xdr:nvCxnSpPr>
      <xdr:spPr>
        <a:xfrm>
          <a:off x="952500" y="2689860"/>
          <a:ext cx="3017520" cy="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335280</xdr:colOff>
      <xdr:row>12</xdr:row>
      <xdr:rowOff>114300</xdr:rowOff>
    </xdr:from>
    <xdr:to>
      <xdr:col>6</xdr:col>
      <xdr:colOff>335280</xdr:colOff>
      <xdr:row>14</xdr:row>
      <xdr:rowOff>38100</xdr:rowOff>
    </xdr:to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id="{ECA40C17-506F-4422-AB9E-B2EFD557A476}"/>
            </a:ext>
          </a:extLst>
        </xdr:cNvPr>
        <xdr:cNvSpPr txBox="1"/>
      </xdr:nvSpPr>
      <xdr:spPr>
        <a:xfrm>
          <a:off x="1272540" y="2308860"/>
          <a:ext cx="2438400" cy="2895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performance window 2021</a:t>
          </a:r>
        </a:p>
      </xdr:txBody>
    </xdr:sp>
    <xdr:clientData/>
  </xdr:twoCellAnchor>
  <xdr:twoCellAnchor>
    <xdr:from>
      <xdr:col>1</xdr:col>
      <xdr:colOff>213360</xdr:colOff>
      <xdr:row>15</xdr:row>
      <xdr:rowOff>68580</xdr:rowOff>
    </xdr:from>
    <xdr:to>
      <xdr:col>2</xdr:col>
      <xdr:colOff>533400</xdr:colOff>
      <xdr:row>18</xdr:row>
      <xdr:rowOff>144780</xdr:rowOff>
    </xdr:to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id="{379F6912-89AA-4CE1-B3A5-97966E36333A}"/>
            </a:ext>
          </a:extLst>
        </xdr:cNvPr>
        <xdr:cNvSpPr txBox="1"/>
      </xdr:nvSpPr>
      <xdr:spPr>
        <a:xfrm>
          <a:off x="541020" y="2811780"/>
          <a:ext cx="929640" cy="62484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sk-SK" sz="1100" b="1"/>
            <a:t>Analysis</a:t>
          </a:r>
          <a:r>
            <a:rPr lang="sk-SK" sz="1100" b="1" baseline="0"/>
            <a:t> Date (ADT)</a:t>
          </a:r>
        </a:p>
        <a:p>
          <a:pPr algn="ctr"/>
          <a:r>
            <a:rPr lang="sk-SK" sz="1100" b="1" baseline="0"/>
            <a:t>DEC 2020</a:t>
          </a:r>
          <a:endParaRPr lang="sk-SK" sz="1100" b="1"/>
        </a:p>
      </xdr:txBody>
    </xdr:sp>
    <xdr:clientData/>
  </xdr:twoCellAnchor>
  <xdr:twoCellAnchor>
    <xdr:from>
      <xdr:col>2</xdr:col>
      <xdr:colOff>15240</xdr:colOff>
      <xdr:row>13</xdr:row>
      <xdr:rowOff>175260</xdr:rowOff>
    </xdr:from>
    <xdr:to>
      <xdr:col>2</xdr:col>
      <xdr:colOff>15240</xdr:colOff>
      <xdr:row>15</xdr:row>
      <xdr:rowOff>97500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588059E7-0936-4A6D-888D-D19A65F04F0D}"/>
            </a:ext>
          </a:extLst>
        </xdr:cNvPr>
        <xdr:cNvCxnSpPr/>
      </xdr:nvCxnSpPr>
      <xdr:spPr>
        <a:xfrm>
          <a:off x="952500" y="2552700"/>
          <a:ext cx="0" cy="288000"/>
        </a:xfrm>
        <a:prstGeom prst="line">
          <a:avLst/>
        </a:prstGeom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434340</xdr:colOff>
      <xdr:row>72</xdr:row>
      <xdr:rowOff>45720</xdr:rowOff>
    </xdr:from>
    <xdr:to>
      <xdr:col>8</xdr:col>
      <xdr:colOff>594360</xdr:colOff>
      <xdr:row>73</xdr:row>
      <xdr:rowOff>175260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BEA003B6-9F0D-2C40-1015-331DBA5A0591}"/>
            </a:ext>
          </a:extLst>
        </xdr:cNvPr>
        <xdr:cNvSpPr/>
      </xdr:nvSpPr>
      <xdr:spPr>
        <a:xfrm>
          <a:off x="762000" y="13213080"/>
          <a:ext cx="4427220" cy="312420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k-SK" sz="1100"/>
        </a:p>
      </xdr:txBody>
    </xdr:sp>
    <xdr:clientData/>
  </xdr:twoCellAnchor>
  <xdr:twoCellAnchor>
    <xdr:from>
      <xdr:col>9</xdr:col>
      <xdr:colOff>220980</xdr:colOff>
      <xdr:row>72</xdr:row>
      <xdr:rowOff>45720</xdr:rowOff>
    </xdr:from>
    <xdr:to>
      <xdr:col>11</xdr:col>
      <xdr:colOff>304800</xdr:colOff>
      <xdr:row>73</xdr:row>
      <xdr:rowOff>152400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FD8E9526-3FD9-1FB1-E9A2-B19ADDB8CE6A}"/>
            </a:ext>
          </a:extLst>
        </xdr:cNvPr>
        <xdr:cNvSpPr/>
      </xdr:nvSpPr>
      <xdr:spPr>
        <a:xfrm>
          <a:off x="5425440" y="13213080"/>
          <a:ext cx="1303020" cy="289560"/>
        </a:xfrm>
        <a:prstGeom prst="rect">
          <a:avLst/>
        </a:prstGeom>
        <a:solidFill>
          <a:sysClr val="window" lastClr="FFFFFF"/>
        </a:solidFill>
        <a:ln>
          <a:solidFill>
            <a:schemeClr val="bg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k-SK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480060</xdr:colOff>
      <xdr:row>3</xdr:row>
      <xdr:rowOff>57150</xdr:rowOff>
    </xdr:from>
    <xdr:to>
      <xdr:col>8</xdr:col>
      <xdr:colOff>594360</xdr:colOff>
      <xdr:row>18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49E4547-3965-C8D6-1F74-150963CB290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190500</xdr:colOff>
      <xdr:row>18</xdr:row>
      <xdr:rowOff>114300</xdr:rowOff>
    </xdr:from>
    <xdr:to>
      <xdr:col>9</xdr:col>
      <xdr:colOff>364488</xdr:colOff>
      <xdr:row>40</xdr:row>
      <xdr:rowOff>175260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037996-1369-1F69-ABAD-21E0B2B8D35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46256" t="28966" r="21948" b="25324"/>
        <a:stretch/>
      </xdr:blipFill>
      <xdr:spPr>
        <a:xfrm>
          <a:off x="800100" y="3406140"/>
          <a:ext cx="5050788" cy="4084320"/>
        </a:xfrm>
        <a:prstGeom prst="rect">
          <a:avLst/>
        </a:prstGeom>
      </xdr:spPr>
    </xdr:pic>
    <xdr:clientData/>
  </xdr:twoCellAnchor>
  <xdr:twoCellAnchor editAs="oneCell">
    <xdr:from>
      <xdr:col>1</xdr:col>
      <xdr:colOff>334766</xdr:colOff>
      <xdr:row>1</xdr:row>
      <xdr:rowOff>68580</xdr:rowOff>
    </xdr:from>
    <xdr:to>
      <xdr:col>9</xdr:col>
      <xdr:colOff>152399</xdr:colOff>
      <xdr:row>18</xdr:row>
      <xdr:rowOff>45720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1CD8EF7-A920-4319-CC92-83C38C698F9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40838" t="32966" r="26199" b="28510"/>
        <a:stretch/>
      </xdr:blipFill>
      <xdr:spPr>
        <a:xfrm>
          <a:off x="944366" y="251460"/>
          <a:ext cx="4694433" cy="3086100"/>
        </a:xfrm>
        <a:prstGeom prst="rect">
          <a:avLst/>
        </a:prstGeom>
      </xdr:spPr>
    </xdr:pic>
    <xdr:clientData/>
  </xdr:twoCellAnchor>
  <xdr:twoCellAnchor editAs="oneCell">
    <xdr:from>
      <xdr:col>0</xdr:col>
      <xdr:colOff>541020</xdr:colOff>
      <xdr:row>41</xdr:row>
      <xdr:rowOff>55890</xdr:rowOff>
    </xdr:from>
    <xdr:to>
      <xdr:col>11</xdr:col>
      <xdr:colOff>383168</xdr:colOff>
      <xdr:row>58</xdr:row>
      <xdr:rowOff>126805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A41E038-EB6C-6460-1C96-77CFB90E5F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41020" y="7553970"/>
          <a:ext cx="6547748" cy="3179875"/>
        </a:xfrm>
        <a:prstGeom prst="rect">
          <a:avLst/>
        </a:prstGeom>
      </xdr:spPr>
    </xdr:pic>
    <xdr:clientData/>
  </xdr:twoCellAnchor>
  <xdr:twoCellAnchor editAs="oneCell">
    <xdr:from>
      <xdr:col>0</xdr:col>
      <xdr:colOff>388620</xdr:colOff>
      <xdr:row>62</xdr:row>
      <xdr:rowOff>76200</xdr:rowOff>
    </xdr:from>
    <xdr:to>
      <xdr:col>11</xdr:col>
      <xdr:colOff>539262</xdr:colOff>
      <xdr:row>86</xdr:row>
      <xdr:rowOff>83820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1418F8B-93F5-2239-4B07-D9840E94302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49756" t="34079" r="3196" b="12284"/>
        <a:stretch/>
      </xdr:blipFill>
      <xdr:spPr>
        <a:xfrm>
          <a:off x="388620" y="11414760"/>
          <a:ext cx="6856242" cy="4396740"/>
        </a:xfrm>
        <a:prstGeom prst="rect">
          <a:avLst/>
        </a:prstGeom>
      </xdr:spPr>
    </xdr:pic>
    <xdr:clientData/>
  </xdr:twoCellAnchor>
  <xdr:twoCellAnchor>
    <xdr:from>
      <xdr:col>7</xdr:col>
      <xdr:colOff>266700</xdr:colOff>
      <xdr:row>62</xdr:row>
      <xdr:rowOff>83820</xdr:rowOff>
    </xdr:from>
    <xdr:to>
      <xdr:col>8</xdr:col>
      <xdr:colOff>266700</xdr:colOff>
      <xdr:row>63</xdr:row>
      <xdr:rowOff>167640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AE5A14D9-7B06-59C9-6E18-0B4A64D281E6}"/>
            </a:ext>
          </a:extLst>
        </xdr:cNvPr>
        <xdr:cNvSpPr/>
      </xdr:nvSpPr>
      <xdr:spPr>
        <a:xfrm>
          <a:off x="4533900" y="11422380"/>
          <a:ext cx="609600" cy="2667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k-SK" sz="1100">
            <a:ln>
              <a:noFill/>
            </a:ln>
            <a:noFill/>
          </a:endParaRPr>
        </a:p>
      </xdr:txBody>
    </xdr:sp>
    <xdr:clientData/>
  </xdr:twoCellAnchor>
  <xdr:twoCellAnchor>
    <xdr:from>
      <xdr:col>6</xdr:col>
      <xdr:colOff>541020</xdr:colOff>
      <xdr:row>80</xdr:row>
      <xdr:rowOff>83820</xdr:rowOff>
    </xdr:from>
    <xdr:to>
      <xdr:col>7</xdr:col>
      <xdr:colOff>541020</xdr:colOff>
      <xdr:row>81</xdr:row>
      <xdr:rowOff>167640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A123DDCC-54A0-46A0-96BD-D53C8B791FF4}"/>
            </a:ext>
          </a:extLst>
        </xdr:cNvPr>
        <xdr:cNvSpPr/>
      </xdr:nvSpPr>
      <xdr:spPr>
        <a:xfrm>
          <a:off x="4198620" y="14714220"/>
          <a:ext cx="609600" cy="26670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k-SK" sz="1100">
            <a:ln>
              <a:noFill/>
            </a:ln>
            <a:noFill/>
          </a:endParaRPr>
        </a:p>
      </xdr:txBody>
    </xdr:sp>
    <xdr:clientData/>
  </xdr:twoCellAnchor>
  <xdr:twoCellAnchor editAs="oneCell">
    <xdr:from>
      <xdr:col>12</xdr:col>
      <xdr:colOff>102870</xdr:colOff>
      <xdr:row>71</xdr:row>
      <xdr:rowOff>83820</xdr:rowOff>
    </xdr:from>
    <xdr:to>
      <xdr:col>23</xdr:col>
      <xdr:colOff>456280</xdr:colOff>
      <xdr:row>85</xdr:row>
      <xdr:rowOff>57504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4C502C13-FA36-7F87-02A9-7BC50D21DA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418070" y="12933045"/>
          <a:ext cx="7059010" cy="2507334"/>
        </a:xfrm>
        <a:prstGeom prst="rect">
          <a:avLst/>
        </a:prstGeom>
      </xdr:spPr>
    </xdr:pic>
    <xdr:clientData/>
  </xdr:twoCellAnchor>
  <xdr:twoCellAnchor>
    <xdr:from>
      <xdr:col>12</xdr:col>
      <xdr:colOff>144780</xdr:colOff>
      <xdr:row>80</xdr:row>
      <xdr:rowOff>76200</xdr:rowOff>
    </xdr:from>
    <xdr:to>
      <xdr:col>24</xdr:col>
      <xdr:colOff>144780</xdr:colOff>
      <xdr:row>85</xdr:row>
      <xdr:rowOff>108585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109C6C28-5883-34C3-3799-62BE954B8F0C}"/>
            </a:ext>
          </a:extLst>
        </xdr:cNvPr>
        <xdr:cNvSpPr/>
      </xdr:nvSpPr>
      <xdr:spPr>
        <a:xfrm>
          <a:off x="7459980" y="14554200"/>
          <a:ext cx="7315200" cy="93726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k-SK" sz="1100"/>
        </a:p>
      </xdr:txBody>
    </xdr:sp>
    <xdr:clientData/>
  </xdr:twoCellAnchor>
  <xdr:twoCellAnchor editAs="oneCell">
    <xdr:from>
      <xdr:col>0</xdr:col>
      <xdr:colOff>590550</xdr:colOff>
      <xdr:row>94</xdr:row>
      <xdr:rowOff>161925</xdr:rowOff>
    </xdr:from>
    <xdr:to>
      <xdr:col>15</xdr:col>
      <xdr:colOff>96457</xdr:colOff>
      <xdr:row>140</xdr:row>
      <xdr:rowOff>29718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9D79686D-D330-2DA3-96C2-8CE6819E11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90550" y="17173575"/>
          <a:ext cx="8649907" cy="8192643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136</xdr:row>
      <xdr:rowOff>0</xdr:rowOff>
    </xdr:from>
    <xdr:to>
      <xdr:col>16</xdr:col>
      <xdr:colOff>95250</xdr:colOff>
      <xdr:row>142</xdr:row>
      <xdr:rowOff>76200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9B88A7D2-AE58-C5CA-A7D5-B34EC907013E}"/>
            </a:ext>
          </a:extLst>
        </xdr:cNvPr>
        <xdr:cNvSpPr/>
      </xdr:nvSpPr>
      <xdr:spPr>
        <a:xfrm>
          <a:off x="1704975" y="24612600"/>
          <a:ext cx="8143875" cy="1162050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k-SK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72694E-FA43-4DB4-B2B2-6AF225E0B733}">
  <dimension ref="B2:H7"/>
  <sheetViews>
    <sheetView showGridLines="0" tabSelected="1" workbookViewId="0"/>
  </sheetViews>
  <sheetFormatPr defaultRowHeight="14.4" x14ac:dyDescent="0.3"/>
  <cols>
    <col min="1" max="1" width="4.77734375" customWidth="1"/>
    <col min="2" max="5" width="12.77734375" style="2" customWidth="1"/>
    <col min="6" max="8" width="12.77734375" customWidth="1"/>
  </cols>
  <sheetData>
    <row r="2" spans="2:8" ht="15" thickBot="1" x14ac:dyDescent="0.35"/>
    <row r="3" spans="2:8" ht="15" thickBot="1" x14ac:dyDescent="0.35">
      <c r="B3" s="59" t="s">
        <v>75</v>
      </c>
      <c r="C3" s="57" t="s">
        <v>79</v>
      </c>
      <c r="D3" s="57"/>
      <c r="E3" s="57"/>
      <c r="F3" s="58" t="s">
        <v>80</v>
      </c>
      <c r="G3" s="58"/>
      <c r="H3" s="58"/>
    </row>
    <row r="4" spans="2:8" ht="15" thickBot="1" x14ac:dyDescent="0.35">
      <c r="B4" s="60"/>
      <c r="C4" s="47" t="s">
        <v>76</v>
      </c>
      <c r="D4" s="48" t="s">
        <v>77</v>
      </c>
      <c r="E4" s="49" t="s">
        <v>78</v>
      </c>
      <c r="F4" s="47" t="s">
        <v>76</v>
      </c>
      <c r="G4" s="48" t="s">
        <v>77</v>
      </c>
      <c r="H4" s="49" t="s">
        <v>78</v>
      </c>
    </row>
    <row r="5" spans="2:8" x14ac:dyDescent="0.3">
      <c r="B5" s="41">
        <v>2025</v>
      </c>
      <c r="C5" s="44">
        <v>1E-3</v>
      </c>
      <c r="D5" s="44">
        <v>1.2E-2</v>
      </c>
      <c r="E5" s="44">
        <v>1.4999999999999999E-2</v>
      </c>
      <c r="F5" s="44">
        <v>3.2000000000000001E-2</v>
      </c>
      <c r="G5" s="44">
        <v>2.8000000000000001E-2</v>
      </c>
      <c r="H5" s="44">
        <v>2.5499999999999998E-2</v>
      </c>
    </row>
    <row r="6" spans="2:8" x14ac:dyDescent="0.3">
      <c r="B6" s="42">
        <v>2026</v>
      </c>
      <c r="C6" s="45">
        <v>-5.0000000000000001E-3</v>
      </c>
      <c r="D6" s="45">
        <v>1.4999999999999999E-2</v>
      </c>
      <c r="E6" s="45">
        <v>0.02</v>
      </c>
      <c r="F6" s="45">
        <v>3.4000000000000002E-2</v>
      </c>
      <c r="G6" s="45">
        <v>2.5999999999999999E-2</v>
      </c>
      <c r="H6" s="45">
        <v>2.1000000000000001E-2</v>
      </c>
    </row>
    <row r="7" spans="2:8" ht="15" thickBot="1" x14ac:dyDescent="0.35">
      <c r="B7" s="43">
        <v>2027</v>
      </c>
      <c r="C7" s="46">
        <v>-4.0000000000000001E-3</v>
      </c>
      <c r="D7" s="46">
        <v>1.7000000000000001E-2</v>
      </c>
      <c r="E7" s="46">
        <v>2.1999999999999999E-2</v>
      </c>
      <c r="F7" s="46">
        <v>3.3500000000000002E-2</v>
      </c>
      <c r="G7" s="46">
        <v>2.3E-2</v>
      </c>
      <c r="H7" s="46">
        <v>0.02</v>
      </c>
    </row>
  </sheetData>
  <mergeCells count="3">
    <mergeCell ref="C3:E3"/>
    <mergeCell ref="F3:H3"/>
    <mergeCell ref="B3:B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83992D-0552-4583-BE4B-35C858A05C21}">
  <dimension ref="A1:H57"/>
  <sheetViews>
    <sheetView zoomScale="80" zoomScaleNormal="80" workbookViewId="0">
      <pane ySplit="1" topLeftCell="A2" activePane="bottomLeft" state="frozen"/>
      <selection pane="bottomLeft"/>
    </sheetView>
  </sheetViews>
  <sheetFormatPr defaultRowHeight="14.4" x14ac:dyDescent="0.3"/>
  <cols>
    <col min="1" max="1" width="17.77734375" style="20" customWidth="1"/>
    <col min="2" max="8" width="17.77734375" style="2" customWidth="1"/>
  </cols>
  <sheetData>
    <row r="1" spans="1:8" x14ac:dyDescent="0.3">
      <c r="A1" s="22" t="s">
        <v>40</v>
      </c>
      <c r="B1" s="7" t="s">
        <v>81</v>
      </c>
      <c r="C1" s="7" t="s">
        <v>142</v>
      </c>
      <c r="D1" s="7" t="s">
        <v>70</v>
      </c>
      <c r="E1" s="7" t="s">
        <v>138</v>
      </c>
      <c r="F1" s="7" t="s">
        <v>139</v>
      </c>
      <c r="G1" s="7" t="s">
        <v>140</v>
      </c>
      <c r="H1" s="7" t="s">
        <v>141</v>
      </c>
    </row>
    <row r="2" spans="1:8" x14ac:dyDescent="0.3">
      <c r="A2" s="20">
        <v>39903</v>
      </c>
      <c r="B2" s="2" t="s">
        <v>82</v>
      </c>
      <c r="C2" s="1">
        <v>5.7917999999999997E-2</v>
      </c>
      <c r="D2" s="50">
        <v>-5.7832000000000001E-2</v>
      </c>
    </row>
    <row r="3" spans="1:8" x14ac:dyDescent="0.3">
      <c r="A3" s="20">
        <v>39994</v>
      </c>
      <c r="B3" s="2" t="s">
        <v>83</v>
      </c>
      <c r="C3" s="1">
        <v>6.7421999999999996E-2</v>
      </c>
      <c r="D3" s="1">
        <v>-6.0274999999999995E-2</v>
      </c>
      <c r="E3" s="51">
        <f>D2</f>
        <v>-5.7832000000000001E-2</v>
      </c>
    </row>
    <row r="4" spans="1:8" x14ac:dyDescent="0.3">
      <c r="A4" s="20">
        <v>40086</v>
      </c>
      <c r="B4" s="2" t="s">
        <v>84</v>
      </c>
      <c r="C4" s="1">
        <v>7.3097999999999996E-2</v>
      </c>
      <c r="D4" s="1">
        <v>-5.9278000000000004E-2</v>
      </c>
      <c r="E4" s="4">
        <f t="shared" ref="E4:E57" si="0">D3</f>
        <v>-6.0274999999999995E-2</v>
      </c>
      <c r="F4" s="51">
        <f>D2</f>
        <v>-5.7832000000000001E-2</v>
      </c>
    </row>
    <row r="5" spans="1:8" x14ac:dyDescent="0.3">
      <c r="A5" s="20">
        <v>40178</v>
      </c>
      <c r="B5" s="2" t="s">
        <v>85</v>
      </c>
      <c r="C5" s="1">
        <v>7.7006000000000005E-2</v>
      </c>
      <c r="D5" s="1">
        <v>-4.1131000000000001E-2</v>
      </c>
      <c r="E5" s="4">
        <f t="shared" si="0"/>
        <v>-5.9278000000000004E-2</v>
      </c>
      <c r="F5" s="4">
        <f t="shared" ref="F5:F57" si="1">D3</f>
        <v>-6.0274999999999995E-2</v>
      </c>
      <c r="G5" s="51">
        <f>D2</f>
        <v>-5.7832000000000001E-2</v>
      </c>
    </row>
    <row r="6" spans="1:8" x14ac:dyDescent="0.3">
      <c r="A6" s="20">
        <v>40268</v>
      </c>
      <c r="B6" s="2" t="s">
        <v>86</v>
      </c>
      <c r="C6" s="1">
        <v>7.0845000000000005E-2</v>
      </c>
      <c r="D6" s="1">
        <v>7.5095999999999996E-2</v>
      </c>
      <c r="E6" s="4">
        <f t="shared" si="0"/>
        <v>-4.1131000000000001E-2</v>
      </c>
      <c r="F6" s="4">
        <f t="shared" si="1"/>
        <v>-5.9278000000000004E-2</v>
      </c>
      <c r="G6" s="4">
        <f t="shared" ref="G6:G57" si="2">D3</f>
        <v>-6.0274999999999995E-2</v>
      </c>
      <c r="H6" s="51">
        <f>D2</f>
        <v>-5.7832000000000001E-2</v>
      </c>
    </row>
    <row r="7" spans="1:8" x14ac:dyDescent="0.3">
      <c r="A7" s="20">
        <v>40359</v>
      </c>
      <c r="B7" s="2" t="s">
        <v>87</v>
      </c>
      <c r="C7" s="1">
        <v>6.9989999999999997E-2</v>
      </c>
      <c r="D7" s="1">
        <v>6.9108000000000003E-2</v>
      </c>
      <c r="E7" s="4">
        <f t="shared" si="0"/>
        <v>7.5095999999999996E-2</v>
      </c>
      <c r="F7" s="4">
        <f t="shared" si="1"/>
        <v>-4.1131000000000001E-2</v>
      </c>
      <c r="G7" s="4">
        <f t="shared" si="2"/>
        <v>-5.9278000000000004E-2</v>
      </c>
      <c r="H7" s="4">
        <f t="shared" ref="H7:H57" si="3">D3</f>
        <v>-6.0274999999999995E-2</v>
      </c>
    </row>
    <row r="8" spans="1:8" x14ac:dyDescent="0.3">
      <c r="A8" s="20">
        <v>40451</v>
      </c>
      <c r="B8" s="2" t="s">
        <v>88</v>
      </c>
      <c r="C8" s="1">
        <v>6.7670999999999995E-2</v>
      </c>
      <c r="D8" s="1">
        <v>6.4531000000000005E-2</v>
      </c>
      <c r="E8" s="4">
        <f t="shared" si="0"/>
        <v>6.9108000000000003E-2</v>
      </c>
      <c r="F8" s="4">
        <f t="shared" si="1"/>
        <v>7.5095999999999996E-2</v>
      </c>
      <c r="G8" s="4">
        <f t="shared" si="2"/>
        <v>-4.1131000000000001E-2</v>
      </c>
      <c r="H8" s="4">
        <f t="shared" si="3"/>
        <v>-5.9278000000000004E-2</v>
      </c>
    </row>
    <row r="9" spans="1:8" x14ac:dyDescent="0.3">
      <c r="A9" s="20">
        <v>40543</v>
      </c>
      <c r="B9" s="2" t="s">
        <v>89</v>
      </c>
      <c r="C9" s="1">
        <v>6.1221999999999999E-2</v>
      </c>
      <c r="D9" s="1">
        <v>6.1032999999999997E-2</v>
      </c>
      <c r="E9" s="4">
        <f t="shared" si="0"/>
        <v>6.4531000000000005E-2</v>
      </c>
      <c r="F9" s="4">
        <f t="shared" si="1"/>
        <v>6.9108000000000003E-2</v>
      </c>
      <c r="G9" s="4">
        <f t="shared" si="2"/>
        <v>7.5095999999999996E-2</v>
      </c>
      <c r="H9" s="4">
        <f t="shared" si="3"/>
        <v>-4.1131000000000001E-2</v>
      </c>
    </row>
    <row r="10" spans="1:8" x14ac:dyDescent="0.3">
      <c r="A10" s="20">
        <v>40633</v>
      </c>
      <c r="B10" s="2" t="s">
        <v>90</v>
      </c>
      <c r="C10" s="1">
        <v>5.4537000000000002E-2</v>
      </c>
      <c r="D10" s="1">
        <v>2.5675E-2</v>
      </c>
      <c r="E10" s="4">
        <f t="shared" si="0"/>
        <v>6.1032999999999997E-2</v>
      </c>
      <c r="F10" s="4">
        <f t="shared" si="1"/>
        <v>6.4531000000000005E-2</v>
      </c>
      <c r="G10" s="4">
        <f t="shared" si="2"/>
        <v>6.9108000000000003E-2</v>
      </c>
      <c r="H10" s="4">
        <f t="shared" si="3"/>
        <v>7.5095999999999996E-2</v>
      </c>
    </row>
    <row r="11" spans="1:8" x14ac:dyDescent="0.3">
      <c r="A11" s="20">
        <v>40724</v>
      </c>
      <c r="B11" s="2" t="s">
        <v>91</v>
      </c>
      <c r="C11" s="1">
        <v>5.0970000000000001E-2</v>
      </c>
      <c r="D11" s="1">
        <v>2.9660000000000002E-2</v>
      </c>
      <c r="E11" s="4">
        <f t="shared" si="0"/>
        <v>2.5675E-2</v>
      </c>
      <c r="F11" s="4">
        <f t="shared" si="1"/>
        <v>6.1032999999999997E-2</v>
      </c>
      <c r="G11" s="4">
        <f t="shared" si="2"/>
        <v>6.4531000000000005E-2</v>
      </c>
      <c r="H11" s="4">
        <f t="shared" si="3"/>
        <v>6.9108000000000003E-2</v>
      </c>
    </row>
    <row r="12" spans="1:8" x14ac:dyDescent="0.3">
      <c r="A12" s="20">
        <v>40816</v>
      </c>
      <c r="B12" s="2" t="s">
        <v>92</v>
      </c>
      <c r="C12" s="1">
        <v>4.6484999999999999E-2</v>
      </c>
      <c r="D12" s="1">
        <v>2.1448999999999999E-2</v>
      </c>
      <c r="E12" s="4">
        <f t="shared" si="0"/>
        <v>2.9660000000000002E-2</v>
      </c>
      <c r="F12" s="4">
        <f t="shared" si="1"/>
        <v>2.5675E-2</v>
      </c>
      <c r="G12" s="4">
        <f t="shared" si="2"/>
        <v>6.1032999999999997E-2</v>
      </c>
      <c r="H12" s="4">
        <f t="shared" si="3"/>
        <v>6.4531000000000005E-2</v>
      </c>
    </row>
    <row r="13" spans="1:8" x14ac:dyDescent="0.3">
      <c r="A13" s="20">
        <v>40908</v>
      </c>
      <c r="B13" s="2" t="s">
        <v>93</v>
      </c>
      <c r="C13" s="1">
        <v>4.3318000000000002E-2</v>
      </c>
      <c r="D13" s="1">
        <v>3.0210000000000001E-2</v>
      </c>
      <c r="E13" s="4">
        <f t="shared" si="0"/>
        <v>2.1448999999999999E-2</v>
      </c>
      <c r="F13" s="4">
        <f t="shared" si="1"/>
        <v>2.9660000000000002E-2</v>
      </c>
      <c r="G13" s="4">
        <f t="shared" si="2"/>
        <v>2.5675E-2</v>
      </c>
      <c r="H13" s="4">
        <f t="shared" si="3"/>
        <v>6.1032999999999997E-2</v>
      </c>
    </row>
    <row r="14" spans="1:8" x14ac:dyDescent="0.3">
      <c r="A14" s="20">
        <v>40999</v>
      </c>
      <c r="B14" s="2" t="s">
        <v>94</v>
      </c>
      <c r="C14" s="1">
        <v>4.1481999999999998E-2</v>
      </c>
      <c r="D14" s="1">
        <v>2.1911E-2</v>
      </c>
      <c r="E14" s="4">
        <f t="shared" si="0"/>
        <v>3.0210000000000001E-2</v>
      </c>
      <c r="F14" s="4">
        <f t="shared" si="1"/>
        <v>2.1448999999999999E-2</v>
      </c>
      <c r="G14" s="4">
        <f t="shared" si="2"/>
        <v>2.9660000000000002E-2</v>
      </c>
      <c r="H14" s="4">
        <f t="shared" si="3"/>
        <v>2.5675E-2</v>
      </c>
    </row>
    <row r="15" spans="1:8" x14ac:dyDescent="0.3">
      <c r="A15" s="20">
        <v>41090</v>
      </c>
      <c r="B15" s="2" t="s">
        <v>95</v>
      </c>
      <c r="C15" s="1">
        <v>4.0800999999999997E-2</v>
      </c>
      <c r="D15" s="1">
        <v>1.7429E-2</v>
      </c>
      <c r="E15" s="4">
        <f t="shared" si="0"/>
        <v>2.1911E-2</v>
      </c>
      <c r="F15" s="4">
        <f t="shared" si="1"/>
        <v>3.0210000000000001E-2</v>
      </c>
      <c r="G15" s="4">
        <f t="shared" si="2"/>
        <v>2.1448999999999999E-2</v>
      </c>
      <c r="H15" s="4">
        <f t="shared" si="3"/>
        <v>2.9660000000000002E-2</v>
      </c>
    </row>
    <row r="16" spans="1:8" x14ac:dyDescent="0.3">
      <c r="A16" s="20">
        <v>41182</v>
      </c>
      <c r="B16" s="2" t="s">
        <v>96</v>
      </c>
      <c r="C16" s="1">
        <v>4.0979000000000002E-2</v>
      </c>
      <c r="D16" s="1">
        <v>1.4308000000000001E-2</v>
      </c>
      <c r="E16" s="4">
        <f t="shared" si="0"/>
        <v>1.7429E-2</v>
      </c>
      <c r="F16" s="4">
        <f t="shared" si="1"/>
        <v>2.1911E-2</v>
      </c>
      <c r="G16" s="4">
        <f t="shared" si="2"/>
        <v>3.0210000000000001E-2</v>
      </c>
      <c r="H16" s="4">
        <f t="shared" si="3"/>
        <v>2.1448999999999999E-2</v>
      </c>
    </row>
    <row r="17" spans="1:8" x14ac:dyDescent="0.3">
      <c r="A17" s="20">
        <v>41274</v>
      </c>
      <c r="B17" s="2" t="s">
        <v>97</v>
      </c>
      <c r="C17" s="1">
        <v>3.8707999999999999E-2</v>
      </c>
      <c r="D17" s="1">
        <v>2.34E-4</v>
      </c>
      <c r="E17" s="4">
        <f t="shared" si="0"/>
        <v>1.4308000000000001E-2</v>
      </c>
      <c r="F17" s="4">
        <f t="shared" si="1"/>
        <v>1.7429E-2</v>
      </c>
      <c r="G17" s="4">
        <f t="shared" si="2"/>
        <v>2.1911E-2</v>
      </c>
      <c r="H17" s="4">
        <f t="shared" si="3"/>
        <v>3.0210000000000001E-2</v>
      </c>
    </row>
    <row r="18" spans="1:8" x14ac:dyDescent="0.3">
      <c r="A18" s="20">
        <v>41364</v>
      </c>
      <c r="B18" s="2" t="s">
        <v>98</v>
      </c>
      <c r="C18" s="1">
        <v>3.7984999999999998E-2</v>
      </c>
      <c r="D18" s="1">
        <v>2.1299999999999999E-3</v>
      </c>
      <c r="E18" s="4">
        <f t="shared" si="0"/>
        <v>2.34E-4</v>
      </c>
      <c r="F18" s="4">
        <f t="shared" si="1"/>
        <v>1.4308000000000001E-2</v>
      </c>
      <c r="G18" s="4">
        <f t="shared" si="2"/>
        <v>1.7429E-2</v>
      </c>
      <c r="H18" s="4">
        <f t="shared" si="3"/>
        <v>2.1911E-2</v>
      </c>
    </row>
    <row r="19" spans="1:8" x14ac:dyDescent="0.3">
      <c r="A19" s="20">
        <v>41455</v>
      </c>
      <c r="B19" s="2" t="s">
        <v>99</v>
      </c>
      <c r="C19" s="1">
        <v>3.7482000000000001E-2</v>
      </c>
      <c r="D19" s="1">
        <v>3.9550000000000002E-3</v>
      </c>
      <c r="E19" s="4">
        <f t="shared" si="0"/>
        <v>2.1299999999999999E-3</v>
      </c>
      <c r="F19" s="4">
        <f t="shared" si="1"/>
        <v>2.34E-4</v>
      </c>
      <c r="G19" s="4">
        <f t="shared" si="2"/>
        <v>1.4308000000000001E-2</v>
      </c>
      <c r="H19" s="4">
        <f t="shared" si="3"/>
        <v>1.7429E-2</v>
      </c>
    </row>
    <row r="20" spans="1:8" x14ac:dyDescent="0.3">
      <c r="A20" s="20">
        <v>41547</v>
      </c>
      <c r="B20" s="2" t="s">
        <v>100</v>
      </c>
      <c r="C20" s="1">
        <v>3.7398000000000001E-2</v>
      </c>
      <c r="D20" s="1">
        <v>6.6159999999999995E-3</v>
      </c>
      <c r="E20" s="4">
        <f t="shared" si="0"/>
        <v>3.9550000000000002E-3</v>
      </c>
      <c r="F20" s="4">
        <f t="shared" si="1"/>
        <v>2.1299999999999999E-3</v>
      </c>
      <c r="G20" s="4">
        <f t="shared" si="2"/>
        <v>2.34E-4</v>
      </c>
      <c r="H20" s="4">
        <f t="shared" si="3"/>
        <v>1.4308000000000001E-2</v>
      </c>
    </row>
    <row r="21" spans="1:8" x14ac:dyDescent="0.3">
      <c r="A21" s="20">
        <v>41639</v>
      </c>
      <c r="B21" s="2" t="s">
        <v>101</v>
      </c>
      <c r="C21" s="1">
        <v>3.7837999999999997E-2</v>
      </c>
      <c r="D21" s="1">
        <v>1.2154E-2</v>
      </c>
      <c r="E21" s="4">
        <f t="shared" si="0"/>
        <v>6.6159999999999995E-3</v>
      </c>
      <c r="F21" s="4">
        <f t="shared" si="1"/>
        <v>3.9550000000000002E-3</v>
      </c>
      <c r="G21" s="4">
        <f t="shared" si="2"/>
        <v>2.1299999999999999E-3</v>
      </c>
      <c r="H21" s="4">
        <f t="shared" si="3"/>
        <v>2.34E-4</v>
      </c>
    </row>
    <row r="22" spans="1:8" x14ac:dyDescent="0.3">
      <c r="A22" s="20">
        <v>41729</v>
      </c>
      <c r="B22" s="2" t="s">
        <v>102</v>
      </c>
      <c r="C22" s="1">
        <v>3.7422999999999998E-2</v>
      </c>
      <c r="D22" s="1">
        <v>2.5948000000000002E-2</v>
      </c>
      <c r="E22" s="4">
        <f t="shared" si="0"/>
        <v>1.2154E-2</v>
      </c>
      <c r="F22" s="4">
        <f t="shared" si="1"/>
        <v>6.6159999999999995E-3</v>
      </c>
      <c r="G22" s="4">
        <f t="shared" si="2"/>
        <v>3.9550000000000002E-3</v>
      </c>
      <c r="H22" s="4">
        <f t="shared" si="3"/>
        <v>2.1299999999999999E-3</v>
      </c>
    </row>
    <row r="23" spans="1:8" x14ac:dyDescent="0.3">
      <c r="A23" s="20">
        <v>41820</v>
      </c>
      <c r="B23" s="2" t="s">
        <v>103</v>
      </c>
      <c r="C23" s="1">
        <v>3.6880000000000003E-2</v>
      </c>
      <c r="D23" s="1">
        <v>2.6380000000000001E-2</v>
      </c>
      <c r="E23" s="4">
        <f t="shared" si="0"/>
        <v>2.5948000000000002E-2</v>
      </c>
      <c r="F23" s="4">
        <f t="shared" si="1"/>
        <v>1.2154E-2</v>
      </c>
      <c r="G23" s="4">
        <f t="shared" si="2"/>
        <v>6.6159999999999995E-3</v>
      </c>
      <c r="H23" s="4">
        <f t="shared" si="3"/>
        <v>3.9550000000000002E-3</v>
      </c>
    </row>
    <row r="24" spans="1:8" x14ac:dyDescent="0.3">
      <c r="A24" s="20">
        <v>41912</v>
      </c>
      <c r="B24" s="2" t="s">
        <v>104</v>
      </c>
      <c r="C24" s="1">
        <v>3.5924999999999999E-2</v>
      </c>
      <c r="D24" s="1">
        <v>2.6404E-2</v>
      </c>
      <c r="E24" s="4">
        <f t="shared" si="0"/>
        <v>2.6380000000000001E-2</v>
      </c>
      <c r="F24" s="4">
        <f t="shared" si="1"/>
        <v>2.5948000000000002E-2</v>
      </c>
      <c r="G24" s="4">
        <f t="shared" si="2"/>
        <v>1.2154E-2</v>
      </c>
      <c r="H24" s="4">
        <f t="shared" si="3"/>
        <v>6.6159999999999995E-3</v>
      </c>
    </row>
    <row r="25" spans="1:8" x14ac:dyDescent="0.3">
      <c r="A25" s="20">
        <v>42004</v>
      </c>
      <c r="B25" s="2" t="s">
        <v>105</v>
      </c>
      <c r="C25" s="1">
        <v>3.5209999999999998E-2</v>
      </c>
      <c r="D25" s="1">
        <v>2.9047E-2</v>
      </c>
      <c r="E25" s="4">
        <f t="shared" si="0"/>
        <v>2.6404E-2</v>
      </c>
      <c r="F25" s="4">
        <f t="shared" si="1"/>
        <v>2.6380000000000001E-2</v>
      </c>
      <c r="G25" s="4">
        <f t="shared" si="2"/>
        <v>2.5948000000000002E-2</v>
      </c>
      <c r="H25" s="4">
        <f t="shared" si="3"/>
        <v>1.2154E-2</v>
      </c>
    </row>
    <row r="26" spans="1:8" x14ac:dyDescent="0.3">
      <c r="A26" s="20">
        <v>42094</v>
      </c>
      <c r="B26" s="2" t="s">
        <v>106</v>
      </c>
      <c r="C26" s="1">
        <v>3.5000000000000003E-2</v>
      </c>
      <c r="D26" s="1">
        <v>4.5651999999999998E-2</v>
      </c>
      <c r="E26" s="4">
        <f t="shared" si="0"/>
        <v>2.9047E-2</v>
      </c>
      <c r="F26" s="4">
        <f t="shared" si="1"/>
        <v>2.6404E-2</v>
      </c>
      <c r="G26" s="4">
        <f t="shared" si="2"/>
        <v>2.6380000000000001E-2</v>
      </c>
      <c r="H26" s="4">
        <f t="shared" si="3"/>
        <v>2.5948000000000002E-2</v>
      </c>
    </row>
    <row r="27" spans="1:8" x14ac:dyDescent="0.3">
      <c r="A27" s="20">
        <v>42185</v>
      </c>
      <c r="B27" s="2" t="s">
        <v>107</v>
      </c>
      <c r="C27" s="1">
        <v>3.4673000000000002E-2</v>
      </c>
      <c r="D27" s="1">
        <v>4.9939999999999998E-2</v>
      </c>
      <c r="E27" s="4">
        <f t="shared" si="0"/>
        <v>4.5651999999999998E-2</v>
      </c>
      <c r="F27" s="4">
        <f t="shared" si="1"/>
        <v>2.9047E-2</v>
      </c>
      <c r="G27" s="4">
        <f t="shared" si="2"/>
        <v>2.6404E-2</v>
      </c>
      <c r="H27" s="4">
        <f t="shared" si="3"/>
        <v>2.6380000000000001E-2</v>
      </c>
    </row>
    <row r="28" spans="1:8" x14ac:dyDescent="0.3">
      <c r="A28" s="20">
        <v>42277</v>
      </c>
      <c r="B28" s="2" t="s">
        <v>108</v>
      </c>
      <c r="C28" s="1">
        <v>3.0262000000000001E-2</v>
      </c>
      <c r="D28" s="1">
        <v>5.1599000000000006E-2</v>
      </c>
      <c r="E28" s="4">
        <f t="shared" si="0"/>
        <v>4.9939999999999998E-2</v>
      </c>
      <c r="F28" s="4">
        <f t="shared" si="1"/>
        <v>4.5651999999999998E-2</v>
      </c>
      <c r="G28" s="4">
        <f t="shared" si="2"/>
        <v>2.9047E-2</v>
      </c>
      <c r="H28" s="4">
        <f t="shared" si="3"/>
        <v>2.6404E-2</v>
      </c>
    </row>
    <row r="29" spans="1:8" x14ac:dyDescent="0.3">
      <c r="A29" s="20">
        <v>42369</v>
      </c>
      <c r="B29" s="2" t="s">
        <v>109</v>
      </c>
      <c r="C29" s="1">
        <v>2.8729999999999999E-2</v>
      </c>
      <c r="D29" s="1">
        <v>5.8807999999999999E-2</v>
      </c>
      <c r="E29" s="4">
        <f t="shared" si="0"/>
        <v>5.1599000000000006E-2</v>
      </c>
      <c r="F29" s="4">
        <f t="shared" si="1"/>
        <v>4.9939999999999998E-2</v>
      </c>
      <c r="G29" s="4">
        <f t="shared" si="2"/>
        <v>4.5651999999999998E-2</v>
      </c>
      <c r="H29" s="4">
        <f t="shared" si="3"/>
        <v>2.9047E-2</v>
      </c>
    </row>
    <row r="30" spans="1:8" x14ac:dyDescent="0.3">
      <c r="A30" s="20">
        <v>42460</v>
      </c>
      <c r="B30" s="2" t="s">
        <v>110</v>
      </c>
      <c r="C30" s="1">
        <v>2.7976999999999998E-2</v>
      </c>
      <c r="D30" s="1">
        <v>2.6501999999999998E-2</v>
      </c>
      <c r="E30" s="4">
        <f t="shared" si="0"/>
        <v>5.8807999999999999E-2</v>
      </c>
      <c r="F30" s="4">
        <f t="shared" si="1"/>
        <v>5.1599000000000006E-2</v>
      </c>
      <c r="G30" s="4">
        <f t="shared" si="2"/>
        <v>4.9939999999999998E-2</v>
      </c>
      <c r="H30" s="4">
        <f t="shared" si="3"/>
        <v>4.5651999999999998E-2</v>
      </c>
    </row>
    <row r="31" spans="1:8" x14ac:dyDescent="0.3">
      <c r="A31" s="20">
        <v>42551</v>
      </c>
      <c r="B31" s="2" t="s">
        <v>111</v>
      </c>
      <c r="C31" s="1">
        <v>2.7702999999999998E-2</v>
      </c>
      <c r="D31" s="1">
        <v>2.4777999999999998E-2</v>
      </c>
      <c r="E31" s="4">
        <f t="shared" si="0"/>
        <v>2.6501999999999998E-2</v>
      </c>
      <c r="F31" s="4">
        <f t="shared" si="1"/>
        <v>5.8807999999999999E-2</v>
      </c>
      <c r="G31" s="4">
        <f t="shared" si="2"/>
        <v>5.1599000000000006E-2</v>
      </c>
      <c r="H31" s="4">
        <f t="shared" si="3"/>
        <v>4.9939999999999998E-2</v>
      </c>
    </row>
    <row r="32" spans="1:8" x14ac:dyDescent="0.3">
      <c r="A32" s="20">
        <v>42643</v>
      </c>
      <c r="B32" s="2" t="s">
        <v>112</v>
      </c>
      <c r="C32" s="1">
        <v>2.887E-2</v>
      </c>
      <c r="D32" s="1">
        <v>1.1468000000000001E-2</v>
      </c>
      <c r="E32" s="4">
        <f t="shared" si="0"/>
        <v>2.4777999999999998E-2</v>
      </c>
      <c r="F32" s="4">
        <f t="shared" si="1"/>
        <v>2.6501999999999998E-2</v>
      </c>
      <c r="G32" s="4">
        <f t="shared" si="2"/>
        <v>5.8807999999999999E-2</v>
      </c>
      <c r="H32" s="4">
        <f t="shared" si="3"/>
        <v>5.1599000000000006E-2</v>
      </c>
    </row>
    <row r="33" spans="1:8" x14ac:dyDescent="0.3">
      <c r="A33" s="20">
        <v>42735</v>
      </c>
      <c r="B33" s="2" t="s">
        <v>113</v>
      </c>
      <c r="C33" s="1">
        <v>2.9155E-2</v>
      </c>
      <c r="D33" s="1">
        <v>1.6178999999999999E-2</v>
      </c>
      <c r="E33" s="4">
        <f t="shared" si="0"/>
        <v>1.1468000000000001E-2</v>
      </c>
      <c r="F33" s="4">
        <f t="shared" si="1"/>
        <v>2.4777999999999998E-2</v>
      </c>
      <c r="G33" s="4">
        <f t="shared" si="2"/>
        <v>2.6501999999999998E-2</v>
      </c>
      <c r="H33" s="4">
        <f t="shared" si="3"/>
        <v>5.8807999999999999E-2</v>
      </c>
    </row>
    <row r="34" spans="1:8" x14ac:dyDescent="0.3">
      <c r="A34" s="20">
        <v>42825</v>
      </c>
      <c r="B34" s="2" t="s">
        <v>114</v>
      </c>
      <c r="C34" s="1">
        <v>2.8798000000000001E-2</v>
      </c>
      <c r="D34" s="1">
        <v>1.9713000000000001E-2</v>
      </c>
      <c r="E34" s="4">
        <f t="shared" si="0"/>
        <v>1.6178999999999999E-2</v>
      </c>
      <c r="F34" s="4">
        <f t="shared" si="1"/>
        <v>1.1468000000000001E-2</v>
      </c>
      <c r="G34" s="4">
        <f t="shared" si="2"/>
        <v>2.4777999999999998E-2</v>
      </c>
      <c r="H34" s="4">
        <f t="shared" si="3"/>
        <v>2.6501999999999998E-2</v>
      </c>
    </row>
    <row r="35" spans="1:8" x14ac:dyDescent="0.3">
      <c r="A35" s="20">
        <v>42916</v>
      </c>
      <c r="B35" s="2" t="s">
        <v>115</v>
      </c>
      <c r="C35" s="1">
        <v>2.7418000000000001E-2</v>
      </c>
      <c r="D35" s="1">
        <v>3.2062E-2</v>
      </c>
      <c r="E35" s="4">
        <f t="shared" si="0"/>
        <v>1.9713000000000001E-2</v>
      </c>
      <c r="F35" s="4">
        <f t="shared" si="1"/>
        <v>1.6178999999999999E-2</v>
      </c>
      <c r="G35" s="4">
        <f t="shared" si="2"/>
        <v>1.1468000000000001E-2</v>
      </c>
      <c r="H35" s="4">
        <f t="shared" si="3"/>
        <v>2.4777999999999998E-2</v>
      </c>
    </row>
    <row r="36" spans="1:8" x14ac:dyDescent="0.3">
      <c r="A36" s="20">
        <v>43008</v>
      </c>
      <c r="B36" s="2" t="s">
        <v>116</v>
      </c>
      <c r="C36" s="1">
        <v>2.6006000000000001E-2</v>
      </c>
      <c r="D36" s="1">
        <v>2.9049000000000002E-2</v>
      </c>
      <c r="E36" s="4">
        <f t="shared" si="0"/>
        <v>3.2062E-2</v>
      </c>
      <c r="F36" s="4">
        <f t="shared" si="1"/>
        <v>1.9713000000000001E-2</v>
      </c>
      <c r="G36" s="4">
        <f t="shared" si="2"/>
        <v>1.6178999999999999E-2</v>
      </c>
      <c r="H36" s="4">
        <f t="shared" si="3"/>
        <v>1.1468000000000001E-2</v>
      </c>
    </row>
    <row r="37" spans="1:8" x14ac:dyDescent="0.3">
      <c r="A37" s="20">
        <v>43100</v>
      </c>
      <c r="B37" s="2" t="s">
        <v>117</v>
      </c>
      <c r="C37" s="1">
        <v>2.4421999999999999E-2</v>
      </c>
      <c r="D37" s="1">
        <v>3.5754000000000001E-2</v>
      </c>
      <c r="E37" s="4">
        <f t="shared" si="0"/>
        <v>2.9049000000000002E-2</v>
      </c>
      <c r="F37" s="4">
        <f t="shared" si="1"/>
        <v>3.2062E-2</v>
      </c>
      <c r="G37" s="4">
        <f t="shared" si="2"/>
        <v>1.9713000000000001E-2</v>
      </c>
      <c r="H37" s="4">
        <f t="shared" si="3"/>
        <v>1.6178999999999999E-2</v>
      </c>
    </row>
    <row r="38" spans="1:8" x14ac:dyDescent="0.3">
      <c r="A38" s="20">
        <v>43190</v>
      </c>
      <c r="B38" s="2" t="s">
        <v>118</v>
      </c>
      <c r="C38" s="1">
        <v>2.3717999999999999E-2</v>
      </c>
      <c r="D38" s="1">
        <v>3.7876E-2</v>
      </c>
      <c r="E38" s="4">
        <f t="shared" si="0"/>
        <v>3.5754000000000001E-2</v>
      </c>
      <c r="F38" s="4">
        <f t="shared" si="1"/>
        <v>2.9049000000000002E-2</v>
      </c>
      <c r="G38" s="4">
        <f t="shared" si="2"/>
        <v>3.2062E-2</v>
      </c>
      <c r="H38" s="4">
        <f t="shared" si="3"/>
        <v>1.9713000000000001E-2</v>
      </c>
    </row>
    <row r="39" spans="1:8" x14ac:dyDescent="0.3">
      <c r="A39" s="20">
        <v>43281</v>
      </c>
      <c r="B39" s="2" t="s">
        <v>119</v>
      </c>
      <c r="C39" s="1">
        <v>2.3026000000000001E-2</v>
      </c>
      <c r="D39" s="1">
        <v>4.3164999999999995E-2</v>
      </c>
      <c r="E39" s="4">
        <f t="shared" si="0"/>
        <v>3.7876E-2</v>
      </c>
      <c r="F39" s="4">
        <f t="shared" si="1"/>
        <v>3.5754000000000001E-2</v>
      </c>
      <c r="G39" s="4">
        <f t="shared" si="2"/>
        <v>2.9049000000000002E-2</v>
      </c>
      <c r="H39" s="4">
        <f t="shared" si="3"/>
        <v>3.2062E-2</v>
      </c>
    </row>
    <row r="40" spans="1:8" x14ac:dyDescent="0.3">
      <c r="A40" s="20">
        <v>43373</v>
      </c>
      <c r="B40" s="2" t="s">
        <v>120</v>
      </c>
      <c r="C40" s="1">
        <v>2.2478000000000001E-2</v>
      </c>
      <c r="D40" s="1">
        <v>4.5786E-2</v>
      </c>
      <c r="E40" s="4">
        <f t="shared" si="0"/>
        <v>4.3164999999999995E-2</v>
      </c>
      <c r="F40" s="4">
        <f t="shared" si="1"/>
        <v>3.7876E-2</v>
      </c>
      <c r="G40" s="4">
        <f t="shared" si="2"/>
        <v>3.5754000000000001E-2</v>
      </c>
      <c r="H40" s="4">
        <f t="shared" si="3"/>
        <v>2.9049000000000002E-2</v>
      </c>
    </row>
    <row r="41" spans="1:8" x14ac:dyDescent="0.3">
      <c r="A41" s="20">
        <v>43465</v>
      </c>
      <c r="B41" s="2" t="s">
        <v>121</v>
      </c>
      <c r="C41" s="1">
        <v>2.3505999999999999E-2</v>
      </c>
      <c r="D41" s="1">
        <v>3.4171E-2</v>
      </c>
      <c r="E41" s="4">
        <f t="shared" si="0"/>
        <v>4.5786E-2</v>
      </c>
      <c r="F41" s="4">
        <f t="shared" si="1"/>
        <v>4.3164999999999995E-2</v>
      </c>
      <c r="G41" s="4">
        <f t="shared" si="2"/>
        <v>3.7876E-2</v>
      </c>
      <c r="H41" s="4">
        <f t="shared" si="3"/>
        <v>3.5754000000000001E-2</v>
      </c>
    </row>
    <row r="42" spans="1:8" x14ac:dyDescent="0.3">
      <c r="A42" s="20">
        <v>43555</v>
      </c>
      <c r="B42" s="2" t="s">
        <v>122</v>
      </c>
      <c r="C42" s="1">
        <v>2.265E-2</v>
      </c>
      <c r="D42" s="1">
        <v>3.9126000000000001E-2</v>
      </c>
      <c r="E42" s="4">
        <f t="shared" si="0"/>
        <v>3.4171E-2</v>
      </c>
      <c r="F42" s="4">
        <f t="shared" si="1"/>
        <v>4.5786E-2</v>
      </c>
      <c r="G42" s="4">
        <f t="shared" si="2"/>
        <v>4.3164999999999995E-2</v>
      </c>
      <c r="H42" s="4">
        <f t="shared" si="3"/>
        <v>3.7876E-2</v>
      </c>
    </row>
    <row r="43" spans="1:8" x14ac:dyDescent="0.3">
      <c r="A43" s="20">
        <v>43646</v>
      </c>
      <c r="B43" s="2" t="s">
        <v>123</v>
      </c>
      <c r="C43" s="1">
        <v>2.1634E-2</v>
      </c>
      <c r="D43" s="1">
        <v>2.5051999999999998E-2</v>
      </c>
      <c r="E43" s="4">
        <f t="shared" si="0"/>
        <v>3.9126000000000001E-2</v>
      </c>
      <c r="F43" s="4">
        <f t="shared" si="1"/>
        <v>3.4171E-2</v>
      </c>
      <c r="G43" s="4">
        <f t="shared" si="2"/>
        <v>4.5786E-2</v>
      </c>
      <c r="H43" s="4">
        <f t="shared" si="3"/>
        <v>4.3164999999999995E-2</v>
      </c>
    </row>
    <row r="44" spans="1:8" x14ac:dyDescent="0.3">
      <c r="A44" s="20">
        <v>43738</v>
      </c>
      <c r="B44" s="2" t="s">
        <v>124</v>
      </c>
      <c r="C44" s="1">
        <v>2.2270999999999999E-2</v>
      </c>
      <c r="D44" s="1">
        <v>1.6399999999999998E-2</v>
      </c>
      <c r="E44" s="4">
        <f t="shared" si="0"/>
        <v>2.5051999999999998E-2</v>
      </c>
      <c r="F44" s="4">
        <f t="shared" si="1"/>
        <v>3.9126000000000001E-2</v>
      </c>
      <c r="G44" s="4">
        <f t="shared" si="2"/>
        <v>3.4171E-2</v>
      </c>
      <c r="H44" s="4">
        <f t="shared" si="3"/>
        <v>4.5786E-2</v>
      </c>
    </row>
    <row r="45" spans="1:8" x14ac:dyDescent="0.3">
      <c r="A45" s="20">
        <v>43830</v>
      </c>
      <c r="B45" s="2" t="s">
        <v>125</v>
      </c>
      <c r="C45" s="1">
        <v>2.4249E-2</v>
      </c>
      <c r="D45" s="1">
        <v>2.1665E-2</v>
      </c>
      <c r="E45" s="4">
        <f t="shared" si="0"/>
        <v>1.6399999999999998E-2</v>
      </c>
      <c r="F45" s="4">
        <f t="shared" si="1"/>
        <v>2.5051999999999998E-2</v>
      </c>
      <c r="G45" s="4">
        <f t="shared" si="2"/>
        <v>3.9126000000000001E-2</v>
      </c>
      <c r="H45" s="4">
        <f t="shared" si="3"/>
        <v>3.4171E-2</v>
      </c>
    </row>
    <row r="46" spans="1:8" x14ac:dyDescent="0.3">
      <c r="A46" s="20">
        <v>43921</v>
      </c>
      <c r="B46" s="2" t="s">
        <v>126</v>
      </c>
      <c r="C46" s="1">
        <v>2.4503E-2</v>
      </c>
      <c r="D46" s="1">
        <v>-2.1221999999999998E-2</v>
      </c>
      <c r="E46" s="4">
        <f t="shared" si="0"/>
        <v>2.1665E-2</v>
      </c>
      <c r="F46" s="4">
        <f t="shared" si="1"/>
        <v>1.6399999999999998E-2</v>
      </c>
      <c r="G46" s="4">
        <f t="shared" si="2"/>
        <v>2.5051999999999998E-2</v>
      </c>
      <c r="H46" s="4">
        <f t="shared" si="3"/>
        <v>3.9126000000000001E-2</v>
      </c>
    </row>
    <row r="47" spans="1:8" x14ac:dyDescent="0.3">
      <c r="A47" s="20">
        <v>44012</v>
      </c>
      <c r="B47" s="2" t="s">
        <v>127</v>
      </c>
      <c r="C47" s="1">
        <v>2.4233999999999999E-2</v>
      </c>
      <c r="D47" s="1">
        <v>-9.584899999999999E-2</v>
      </c>
      <c r="E47" s="4">
        <f t="shared" si="0"/>
        <v>-2.1221999999999998E-2</v>
      </c>
      <c r="F47" s="4">
        <f t="shared" si="1"/>
        <v>2.1665E-2</v>
      </c>
      <c r="G47" s="4">
        <f t="shared" si="2"/>
        <v>1.6399999999999998E-2</v>
      </c>
      <c r="H47" s="4">
        <f t="shared" si="3"/>
        <v>2.5051999999999998E-2</v>
      </c>
    </row>
    <row r="48" spans="1:8" x14ac:dyDescent="0.3">
      <c r="A48" s="20">
        <v>44104</v>
      </c>
      <c r="B48" s="2" t="s">
        <v>128</v>
      </c>
      <c r="C48" s="1">
        <v>2.3532999999999998E-2</v>
      </c>
      <c r="D48" s="1">
        <v>-9.5659999999999999E-3</v>
      </c>
      <c r="E48" s="4">
        <f t="shared" si="0"/>
        <v>-9.584899999999999E-2</v>
      </c>
      <c r="F48" s="4">
        <f t="shared" si="1"/>
        <v>-2.1221999999999998E-2</v>
      </c>
      <c r="G48" s="4">
        <f t="shared" si="2"/>
        <v>2.1665E-2</v>
      </c>
      <c r="H48" s="4">
        <f t="shared" si="3"/>
        <v>1.6399999999999998E-2</v>
      </c>
    </row>
    <row r="49" spans="1:8" x14ac:dyDescent="0.3">
      <c r="A49" s="20">
        <v>44196</v>
      </c>
      <c r="B49" s="2" t="s">
        <v>129</v>
      </c>
      <c r="C49" s="1">
        <v>2.1905000000000001E-2</v>
      </c>
      <c r="D49" s="1">
        <v>-7.1189999999999995E-3</v>
      </c>
      <c r="E49" s="4">
        <f t="shared" si="0"/>
        <v>-9.5659999999999999E-3</v>
      </c>
      <c r="F49" s="4">
        <f t="shared" si="1"/>
        <v>-9.584899999999999E-2</v>
      </c>
      <c r="G49" s="4">
        <f t="shared" si="2"/>
        <v>-2.1221999999999998E-2</v>
      </c>
      <c r="H49" s="4">
        <f t="shared" si="3"/>
        <v>2.1665E-2</v>
      </c>
    </row>
    <row r="50" spans="1:8" x14ac:dyDescent="0.3">
      <c r="A50" s="20">
        <v>44286</v>
      </c>
      <c r="B50" s="2" t="s">
        <v>130</v>
      </c>
      <c r="C50" s="1">
        <v>2.0021000000000001E-2</v>
      </c>
      <c r="D50" s="1">
        <v>1.6795000000000001E-2</v>
      </c>
      <c r="E50" s="4">
        <f t="shared" si="0"/>
        <v>-7.1189999999999995E-3</v>
      </c>
      <c r="F50" s="4">
        <f t="shared" si="1"/>
        <v>-9.5659999999999999E-3</v>
      </c>
      <c r="G50" s="4">
        <f t="shared" si="2"/>
        <v>-9.584899999999999E-2</v>
      </c>
      <c r="H50" s="4">
        <f t="shared" si="3"/>
        <v>-2.1221999999999998E-2</v>
      </c>
    </row>
    <row r="51" spans="1:8" x14ac:dyDescent="0.3">
      <c r="A51" s="20">
        <v>44377</v>
      </c>
      <c r="B51" s="2" t="s">
        <v>131</v>
      </c>
      <c r="C51" s="1">
        <v>1.9859999999999999E-2</v>
      </c>
      <c r="D51" s="1">
        <v>0.117081</v>
      </c>
      <c r="E51" s="4">
        <f t="shared" si="0"/>
        <v>1.6795000000000001E-2</v>
      </c>
      <c r="F51" s="4">
        <f t="shared" si="1"/>
        <v>-7.1189999999999995E-3</v>
      </c>
      <c r="G51" s="4">
        <f t="shared" si="2"/>
        <v>-9.5659999999999999E-3</v>
      </c>
      <c r="H51" s="4">
        <f t="shared" si="3"/>
        <v>-9.584899999999999E-2</v>
      </c>
    </row>
    <row r="52" spans="1:8" x14ac:dyDescent="0.3">
      <c r="A52" s="20">
        <v>44469</v>
      </c>
      <c r="B52" s="2" t="s">
        <v>132</v>
      </c>
      <c r="C52" s="1">
        <v>2.1211000000000001E-2</v>
      </c>
      <c r="D52" s="1">
        <v>3.0691000000000003E-2</v>
      </c>
      <c r="E52" s="4">
        <f t="shared" si="0"/>
        <v>0.117081</v>
      </c>
      <c r="F52" s="4">
        <f t="shared" si="1"/>
        <v>1.6795000000000001E-2</v>
      </c>
      <c r="G52" s="4">
        <f t="shared" si="2"/>
        <v>-7.1189999999999995E-3</v>
      </c>
      <c r="H52" s="4">
        <f t="shared" si="3"/>
        <v>-9.5659999999999999E-3</v>
      </c>
    </row>
    <row r="53" spans="1:8" x14ac:dyDescent="0.3">
      <c r="A53" s="20">
        <v>44561</v>
      </c>
      <c r="B53" s="2" t="s">
        <v>133</v>
      </c>
      <c r="C53" s="1">
        <v>2.0177E-2</v>
      </c>
      <c r="D53" s="1">
        <v>3.0613999999999999E-2</v>
      </c>
      <c r="E53" s="4">
        <f t="shared" si="0"/>
        <v>3.0691000000000003E-2</v>
      </c>
      <c r="F53" s="4">
        <f t="shared" si="1"/>
        <v>0.117081</v>
      </c>
      <c r="G53" s="4">
        <f t="shared" si="2"/>
        <v>1.6795000000000001E-2</v>
      </c>
      <c r="H53" s="4">
        <f t="shared" si="3"/>
        <v>-7.1189999999999995E-3</v>
      </c>
    </row>
    <row r="54" spans="1:8" x14ac:dyDescent="0.3">
      <c r="A54" s="20">
        <v>44651</v>
      </c>
      <c r="B54" s="2" t="s">
        <v>134</v>
      </c>
      <c r="C54" s="1">
        <v>2.0007E-2</v>
      </c>
      <c r="D54" s="1">
        <v>3.2414999999999999E-2</v>
      </c>
      <c r="E54" s="4">
        <f t="shared" si="0"/>
        <v>3.0613999999999999E-2</v>
      </c>
      <c r="F54" s="4">
        <f t="shared" si="1"/>
        <v>3.0691000000000003E-2</v>
      </c>
      <c r="G54" s="4">
        <f t="shared" si="2"/>
        <v>0.117081</v>
      </c>
      <c r="H54" s="4">
        <f t="shared" si="3"/>
        <v>1.6795000000000001E-2</v>
      </c>
    </row>
    <row r="55" spans="1:8" x14ac:dyDescent="0.3">
      <c r="A55" s="20">
        <v>44742</v>
      </c>
      <c r="B55" s="2" t="s">
        <v>135</v>
      </c>
      <c r="C55" s="1">
        <v>1.9238999999999999E-2</v>
      </c>
      <c r="D55" s="1">
        <v>1.5239000000000001E-2</v>
      </c>
      <c r="E55" s="4">
        <f t="shared" si="0"/>
        <v>3.2414999999999999E-2</v>
      </c>
      <c r="F55" s="4">
        <f t="shared" si="1"/>
        <v>3.0613999999999999E-2</v>
      </c>
      <c r="G55" s="4">
        <f t="shared" si="2"/>
        <v>3.0691000000000003E-2</v>
      </c>
      <c r="H55" s="4">
        <f t="shared" si="3"/>
        <v>0.117081</v>
      </c>
    </row>
    <row r="56" spans="1:8" x14ac:dyDescent="0.3">
      <c r="A56" s="20">
        <v>44834</v>
      </c>
      <c r="B56" s="2" t="s">
        <v>136</v>
      </c>
      <c r="C56" s="1">
        <v>1.8359E-2</v>
      </c>
      <c r="D56" s="1">
        <v>1.5819E-2</v>
      </c>
      <c r="E56" s="4">
        <f t="shared" si="0"/>
        <v>1.5239000000000001E-2</v>
      </c>
      <c r="F56" s="4">
        <f t="shared" si="1"/>
        <v>3.2414999999999999E-2</v>
      </c>
      <c r="G56" s="4">
        <f t="shared" si="2"/>
        <v>3.0613999999999999E-2</v>
      </c>
      <c r="H56" s="4">
        <f t="shared" si="3"/>
        <v>3.0691000000000003E-2</v>
      </c>
    </row>
    <row r="57" spans="1:8" x14ac:dyDescent="0.3">
      <c r="A57" s="20">
        <v>44926</v>
      </c>
      <c r="B57" s="2" t="s">
        <v>137</v>
      </c>
      <c r="C57" s="1">
        <v>1.8145999999999999E-2</v>
      </c>
      <c r="D57" s="1">
        <v>1.2971999999999999E-2</v>
      </c>
      <c r="E57" s="4">
        <f t="shared" si="0"/>
        <v>1.5819E-2</v>
      </c>
      <c r="F57" s="4">
        <f t="shared" si="1"/>
        <v>1.5239000000000001E-2</v>
      </c>
      <c r="G57" s="4">
        <f t="shared" si="2"/>
        <v>3.2414999999999999E-2</v>
      </c>
      <c r="H57" s="4">
        <f t="shared" si="3"/>
        <v>3.0613999999999999E-2</v>
      </c>
    </row>
  </sheetData>
  <autoFilter ref="A1:H57" xr:uid="{8D83992D-0552-4583-BE4B-35C858A05C21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AE03C-D1E4-4BEE-AC20-D8A46073C281}">
  <dimension ref="A2:Q30"/>
  <sheetViews>
    <sheetView zoomScale="80" zoomScaleNormal="80" workbookViewId="0">
      <pane ySplit="4" topLeftCell="A5" activePane="bottomLeft" state="frozen"/>
      <selection pane="bottomLeft"/>
    </sheetView>
  </sheetViews>
  <sheetFormatPr defaultRowHeight="14.4" x14ac:dyDescent="0.3"/>
  <cols>
    <col min="2" max="4" width="15.77734375" style="2" customWidth="1"/>
    <col min="5" max="5" width="15.77734375" customWidth="1"/>
    <col min="6" max="6" width="4.77734375" customWidth="1"/>
    <col min="7" max="8" width="15.77734375" style="2" customWidth="1"/>
    <col min="9" max="11" width="15.77734375" customWidth="1"/>
    <col min="12" max="12" width="4.77734375" customWidth="1"/>
    <col min="13" max="17" width="15.77734375" customWidth="1"/>
  </cols>
  <sheetData>
    <row r="2" spans="1:17" x14ac:dyDescent="0.3">
      <c r="C2" s="7" t="s">
        <v>4</v>
      </c>
      <c r="D2" s="9">
        <v>-0.8</v>
      </c>
    </row>
    <row r="4" spans="1:17" s="8" customFormat="1" x14ac:dyDescent="0.3">
      <c r="A4" s="7" t="s">
        <v>72</v>
      </c>
      <c r="B4" s="7" t="s">
        <v>1</v>
      </c>
      <c r="C4" s="7" t="s">
        <v>2</v>
      </c>
      <c r="D4" s="7" t="s">
        <v>5</v>
      </c>
      <c r="E4" s="7" t="s">
        <v>6</v>
      </c>
      <c r="G4" s="7" t="s">
        <v>1</v>
      </c>
      <c r="H4" s="7" t="s">
        <v>8</v>
      </c>
      <c r="I4" s="7" t="s">
        <v>7</v>
      </c>
      <c r="J4" s="7" t="s">
        <v>5</v>
      </c>
      <c r="K4" s="7" t="s">
        <v>6</v>
      </c>
      <c r="M4" s="7" t="s">
        <v>1</v>
      </c>
      <c r="N4" s="7" t="s">
        <v>3</v>
      </c>
      <c r="O4" s="7" t="s">
        <v>9</v>
      </c>
      <c r="P4" s="7" t="s">
        <v>5</v>
      </c>
      <c r="Q4" s="7" t="s">
        <v>6</v>
      </c>
    </row>
    <row r="5" spans="1:17" x14ac:dyDescent="0.3">
      <c r="A5" s="2">
        <v>1</v>
      </c>
      <c r="B5" s="4">
        <v>0.05</v>
      </c>
      <c r="D5" s="5">
        <v>1000000000</v>
      </c>
      <c r="G5" s="4">
        <v>0.05</v>
      </c>
      <c r="H5" s="2">
        <f>LN(G5)</f>
        <v>-2.9957322735539909</v>
      </c>
      <c r="J5" s="5">
        <v>1000000000</v>
      </c>
      <c r="M5" s="4">
        <v>0.05</v>
      </c>
      <c r="N5" s="6">
        <f>LN(M5/(1-M5))</f>
        <v>-2.9444389791664403</v>
      </c>
      <c r="P5" s="5">
        <v>1000000000</v>
      </c>
    </row>
    <row r="6" spans="1:17" x14ac:dyDescent="0.3">
      <c r="A6" s="2">
        <v>2</v>
      </c>
      <c r="B6" s="4">
        <f>B5*(1+C6)</f>
        <v>5.04E-2</v>
      </c>
      <c r="C6" s="1">
        <f t="shared" ref="C6:C25" si="0">E6*$D$2</f>
        <v>8.0000000000000071E-3</v>
      </c>
      <c r="D6" s="5">
        <v>990000000</v>
      </c>
      <c r="E6" s="4">
        <f>D6/D5-1</f>
        <v>-1.0000000000000009E-2</v>
      </c>
      <c r="G6" s="1">
        <f>EXP(H6)</f>
        <v>5.0401604275213681E-2</v>
      </c>
      <c r="H6" s="2">
        <f>H5+I6</f>
        <v>-2.9877322735539908</v>
      </c>
      <c r="I6" s="3">
        <f t="shared" ref="I6:I25" si="1">K6*$D$2</f>
        <v>8.0000000000000071E-3</v>
      </c>
      <c r="J6" s="5">
        <v>990000000</v>
      </c>
      <c r="K6" s="1">
        <f>J6/J5-1</f>
        <v>-1.0000000000000009E-2</v>
      </c>
      <c r="M6" s="4">
        <f>EXP(N6)/(1+EXP(N6))</f>
        <v>5.0381370901268603E-2</v>
      </c>
      <c r="N6" s="6">
        <f>N5+O6</f>
        <v>-2.9364389791664403</v>
      </c>
      <c r="O6" s="3">
        <f t="shared" ref="O6:O30" si="2">Q6*$D$2</f>
        <v>8.0000000000000071E-3</v>
      </c>
      <c r="P6" s="5">
        <v>990000000</v>
      </c>
      <c r="Q6" s="1">
        <f>P6/P5-1</f>
        <v>-1.0000000000000009E-2</v>
      </c>
    </row>
    <row r="7" spans="1:17" x14ac:dyDescent="0.3">
      <c r="A7" s="2">
        <v>3</v>
      </c>
      <c r="B7" s="4">
        <f t="shared" ref="B7:B24" si="3">B6*(1+C7)</f>
        <v>5.4065454545454548E-2</v>
      </c>
      <c r="C7" s="1">
        <f t="shared" si="0"/>
        <v>7.2727272727272751E-2</v>
      </c>
      <c r="D7" s="5">
        <v>900000000</v>
      </c>
      <c r="E7" s="4">
        <f t="shared" ref="E7:E25" si="4">D7/D6-1</f>
        <v>-9.0909090909090939E-2</v>
      </c>
      <c r="G7" s="1">
        <f t="shared" ref="G7:G25" si="5">EXP(H7)</f>
        <v>5.4203759968684623E-2</v>
      </c>
      <c r="H7" s="2">
        <f t="shared" ref="H7:H25" si="6">H6+I7</f>
        <v>-2.9150050008267181</v>
      </c>
      <c r="I7" s="3">
        <f t="shared" si="1"/>
        <v>7.2727272727272751E-2</v>
      </c>
      <c r="J7" s="5">
        <v>900000000</v>
      </c>
      <c r="K7" s="1">
        <f t="shared" ref="K7:K25" si="7">J7/J6-1</f>
        <v>-9.0909090909090939E-2</v>
      </c>
      <c r="M7" s="4">
        <f t="shared" ref="M7:M30" si="8">EXP(N7)/(1+EXP(N7))</f>
        <v>5.3976854229638542E-2</v>
      </c>
      <c r="N7" s="6">
        <f t="shared" ref="N7:N29" si="9">N6+O7</f>
        <v>-2.8637117064391675</v>
      </c>
      <c r="O7" s="3">
        <f t="shared" si="2"/>
        <v>7.2727272727272751E-2</v>
      </c>
      <c r="P7" s="5">
        <v>900000000</v>
      </c>
      <c r="Q7" s="1">
        <f t="shared" ref="Q7:Q29" si="10">P7/P6-1</f>
        <v>-9.0909090909090939E-2</v>
      </c>
    </row>
    <row r="8" spans="1:17" x14ac:dyDescent="0.3">
      <c r="A8" s="2">
        <v>4</v>
      </c>
      <c r="B8" s="4">
        <f t="shared" si="3"/>
        <v>5.8390690909090916E-2</v>
      </c>
      <c r="C8" s="1">
        <f t="shared" si="0"/>
        <v>7.9999999999999988E-2</v>
      </c>
      <c r="D8" s="5">
        <v>810000000</v>
      </c>
      <c r="E8" s="4">
        <f t="shared" si="4"/>
        <v>-9.9999999999999978E-2</v>
      </c>
      <c r="G8" s="1">
        <f t="shared" si="5"/>
        <v>5.8718232193433667E-2</v>
      </c>
      <c r="H8" s="2">
        <f t="shared" si="6"/>
        <v>-2.835005000826718</v>
      </c>
      <c r="I8" s="3">
        <f t="shared" si="1"/>
        <v>7.9999999999999988E-2</v>
      </c>
      <c r="J8" s="5">
        <v>810000000</v>
      </c>
      <c r="K8" s="1">
        <f t="shared" si="7"/>
        <v>-9.9999999999999978E-2</v>
      </c>
      <c r="M8" s="4">
        <f t="shared" si="8"/>
        <v>5.8210737468036323E-2</v>
      </c>
      <c r="N8" s="6">
        <f t="shared" si="9"/>
        <v>-2.7837117064391674</v>
      </c>
      <c r="O8" s="3">
        <f t="shared" si="2"/>
        <v>7.9999999999999988E-2</v>
      </c>
      <c r="P8" s="5">
        <v>810000000</v>
      </c>
      <c r="Q8" s="1">
        <f t="shared" si="10"/>
        <v>-9.9999999999999978E-2</v>
      </c>
    </row>
    <row r="9" spans="1:17" x14ac:dyDescent="0.3">
      <c r="A9" s="2">
        <v>5</v>
      </c>
      <c r="B9" s="4">
        <f t="shared" si="3"/>
        <v>6.3580974545454555E-2</v>
      </c>
      <c r="C9" s="1">
        <f t="shared" si="0"/>
        <v>8.8888888888888934E-2</v>
      </c>
      <c r="D9" s="5">
        <v>720000000</v>
      </c>
      <c r="E9" s="4">
        <f t="shared" si="4"/>
        <v>-0.11111111111111116</v>
      </c>
      <c r="G9" s="1">
        <f t="shared" si="5"/>
        <v>6.4176632651192361E-2</v>
      </c>
      <c r="H9" s="2">
        <f t="shared" si="6"/>
        <v>-2.746116111937829</v>
      </c>
      <c r="I9" s="3">
        <f t="shared" si="1"/>
        <v>8.8888888888888934E-2</v>
      </c>
      <c r="J9" s="5">
        <v>720000000</v>
      </c>
      <c r="K9" s="1">
        <f t="shared" si="7"/>
        <v>-0.11111111111111116</v>
      </c>
      <c r="M9" s="4">
        <f t="shared" si="8"/>
        <v>6.3279541832300085E-2</v>
      </c>
      <c r="N9" s="6">
        <f t="shared" si="9"/>
        <v>-2.6948228175502784</v>
      </c>
      <c r="O9" s="3">
        <f t="shared" si="2"/>
        <v>8.8888888888888934E-2</v>
      </c>
      <c r="P9" s="5">
        <v>720000000</v>
      </c>
      <c r="Q9" s="1">
        <f t="shared" si="10"/>
        <v>-0.11111111111111116</v>
      </c>
    </row>
    <row r="10" spans="1:17" x14ac:dyDescent="0.3">
      <c r="A10" s="2">
        <v>6</v>
      </c>
      <c r="B10" s="4">
        <f t="shared" si="3"/>
        <v>6.9939072000000019E-2</v>
      </c>
      <c r="C10" s="1">
        <f t="shared" si="0"/>
        <v>0.1</v>
      </c>
      <c r="D10" s="5">
        <v>630000000</v>
      </c>
      <c r="E10" s="4">
        <f t="shared" si="4"/>
        <v>-0.125</v>
      </c>
      <c r="G10" s="1">
        <f t="shared" si="5"/>
        <v>7.0926148026121849E-2</v>
      </c>
      <c r="H10" s="2">
        <f t="shared" si="6"/>
        <v>-2.6461161119378289</v>
      </c>
      <c r="I10" s="3">
        <f t="shared" si="1"/>
        <v>0.1</v>
      </c>
      <c r="J10" s="5">
        <v>630000000</v>
      </c>
      <c r="K10" s="1">
        <f t="shared" si="7"/>
        <v>-0.125</v>
      </c>
      <c r="M10" s="4">
        <f t="shared" si="8"/>
        <v>6.947235915472616E-2</v>
      </c>
      <c r="N10" s="6">
        <f t="shared" si="9"/>
        <v>-2.5948228175502783</v>
      </c>
      <c r="O10" s="3">
        <f t="shared" si="2"/>
        <v>0.1</v>
      </c>
      <c r="P10" s="5">
        <v>630000000</v>
      </c>
      <c r="Q10" s="1">
        <f t="shared" si="10"/>
        <v>-0.125</v>
      </c>
    </row>
    <row r="11" spans="1:17" x14ac:dyDescent="0.3">
      <c r="A11" s="2">
        <v>7</v>
      </c>
      <c r="B11" s="4">
        <f t="shared" si="3"/>
        <v>7.7932108800000024E-2</v>
      </c>
      <c r="C11" s="1">
        <f t="shared" si="0"/>
        <v>0.11428571428571432</v>
      </c>
      <c r="D11" s="5">
        <v>540000000</v>
      </c>
      <c r="E11" s="4">
        <f t="shared" si="4"/>
        <v>-0.1428571428571429</v>
      </c>
      <c r="G11" s="1">
        <f t="shared" si="5"/>
        <v>7.9513345963837231E-2</v>
      </c>
      <c r="H11" s="2">
        <f t="shared" si="6"/>
        <v>-2.5318303976521146</v>
      </c>
      <c r="I11" s="3">
        <f t="shared" si="1"/>
        <v>0.11428571428571432</v>
      </c>
      <c r="J11" s="5">
        <v>540000000</v>
      </c>
      <c r="K11" s="1">
        <f t="shared" si="7"/>
        <v>-0.1428571428571429</v>
      </c>
      <c r="M11" s="4">
        <f t="shared" si="8"/>
        <v>7.7233914718605537E-2</v>
      </c>
      <c r="N11" s="6">
        <f t="shared" si="9"/>
        <v>-2.480537103264564</v>
      </c>
      <c r="O11" s="3">
        <f t="shared" si="2"/>
        <v>0.11428571428571432</v>
      </c>
      <c r="P11" s="5">
        <v>540000000</v>
      </c>
      <c r="Q11" s="1">
        <f t="shared" si="10"/>
        <v>-0.1428571428571429</v>
      </c>
    </row>
    <row r="12" spans="1:17" x14ac:dyDescent="0.3">
      <c r="A12" s="2">
        <v>8</v>
      </c>
      <c r="B12" s="4">
        <f t="shared" si="3"/>
        <v>8.8323056640000022E-2</v>
      </c>
      <c r="C12" s="1">
        <f t="shared" si="0"/>
        <v>0.1333333333333333</v>
      </c>
      <c r="D12" s="5">
        <v>450000000</v>
      </c>
      <c r="E12" s="4">
        <f t="shared" si="4"/>
        <v>-0.16666666666666663</v>
      </c>
      <c r="G12" s="1">
        <f t="shared" si="5"/>
        <v>9.0854399047253481E-2</v>
      </c>
      <c r="H12" s="2">
        <f t="shared" si="6"/>
        <v>-2.3984970643187813</v>
      </c>
      <c r="I12" s="3">
        <f t="shared" si="1"/>
        <v>0.1333333333333333</v>
      </c>
      <c r="J12" s="5">
        <v>450000000</v>
      </c>
      <c r="K12" s="1">
        <f t="shared" si="7"/>
        <v>-0.16666666666666663</v>
      </c>
      <c r="M12" s="4">
        <f t="shared" si="8"/>
        <v>8.7288288477636353E-2</v>
      </c>
      <c r="N12" s="6">
        <f t="shared" si="9"/>
        <v>-2.3472037699312307</v>
      </c>
      <c r="O12" s="3">
        <f t="shared" si="2"/>
        <v>0.1333333333333333</v>
      </c>
      <c r="P12" s="5">
        <v>450000000</v>
      </c>
      <c r="Q12" s="1">
        <f t="shared" si="10"/>
        <v>-0.16666666666666663</v>
      </c>
    </row>
    <row r="13" spans="1:17" x14ac:dyDescent="0.3">
      <c r="A13" s="2">
        <v>9</v>
      </c>
      <c r="B13" s="4">
        <f t="shared" si="3"/>
        <v>0.10245474570240001</v>
      </c>
      <c r="C13" s="1">
        <f t="shared" si="0"/>
        <v>0.15999999999999998</v>
      </c>
      <c r="D13" s="5">
        <v>360000000</v>
      </c>
      <c r="E13" s="4">
        <f t="shared" si="4"/>
        <v>-0.19999999999999996</v>
      </c>
      <c r="G13" s="1">
        <f t="shared" si="5"/>
        <v>0.10661862495937995</v>
      </c>
      <c r="H13" s="2">
        <f t="shared" si="6"/>
        <v>-2.2384970643187811</v>
      </c>
      <c r="I13" s="3">
        <f t="shared" si="1"/>
        <v>0.15999999999999998</v>
      </c>
      <c r="J13" s="5">
        <v>360000000</v>
      </c>
      <c r="K13" s="1">
        <f t="shared" si="7"/>
        <v>-0.19999999999999996</v>
      </c>
      <c r="M13" s="4">
        <f t="shared" si="8"/>
        <v>0.10090549460405238</v>
      </c>
      <c r="N13" s="6">
        <f t="shared" si="9"/>
        <v>-2.1872037699312306</v>
      </c>
      <c r="O13" s="3">
        <f t="shared" si="2"/>
        <v>0.15999999999999998</v>
      </c>
      <c r="P13" s="5">
        <v>360000000</v>
      </c>
      <c r="Q13" s="1">
        <f t="shared" si="10"/>
        <v>-0.19999999999999996</v>
      </c>
    </row>
    <row r="14" spans="1:17" x14ac:dyDescent="0.3">
      <c r="A14" s="2">
        <v>10</v>
      </c>
      <c r="B14" s="4">
        <f t="shared" si="3"/>
        <v>0.12294569484288001</v>
      </c>
      <c r="C14" s="1">
        <f t="shared" si="0"/>
        <v>0.2</v>
      </c>
      <c r="D14" s="5">
        <v>270000000</v>
      </c>
      <c r="E14" s="4">
        <f t="shared" si="4"/>
        <v>-0.25</v>
      </c>
      <c r="G14" s="1">
        <f t="shared" si="5"/>
        <v>0.13022428259663141</v>
      </c>
      <c r="H14" s="2">
        <f t="shared" si="6"/>
        <v>-2.038497064318781</v>
      </c>
      <c r="I14" s="3">
        <f t="shared" si="1"/>
        <v>0.2</v>
      </c>
      <c r="J14" s="5">
        <v>270000000</v>
      </c>
      <c r="K14" s="1">
        <f t="shared" si="7"/>
        <v>-0.25</v>
      </c>
      <c r="M14" s="4">
        <f t="shared" si="8"/>
        <v>0.1205530043109193</v>
      </c>
      <c r="N14" s="6">
        <f t="shared" si="9"/>
        <v>-1.9872037699312306</v>
      </c>
      <c r="O14" s="3">
        <f t="shared" si="2"/>
        <v>0.2</v>
      </c>
      <c r="P14" s="5">
        <v>270000000</v>
      </c>
      <c r="Q14" s="1">
        <f t="shared" si="10"/>
        <v>-0.25</v>
      </c>
    </row>
    <row r="15" spans="1:17" x14ac:dyDescent="0.3">
      <c r="A15" s="2">
        <v>11</v>
      </c>
      <c r="B15" s="4">
        <f t="shared" si="3"/>
        <v>0.15573121346764801</v>
      </c>
      <c r="C15" s="1">
        <f t="shared" si="0"/>
        <v>0.26666666666666672</v>
      </c>
      <c r="D15" s="5">
        <v>180000000</v>
      </c>
      <c r="E15" s="4">
        <f t="shared" si="4"/>
        <v>-0.33333333333333337</v>
      </c>
      <c r="G15" s="1">
        <f t="shared" si="5"/>
        <v>0.17002149688660989</v>
      </c>
      <c r="H15" s="2">
        <f t="shared" si="6"/>
        <v>-1.7718303976521144</v>
      </c>
      <c r="I15" s="3">
        <f t="shared" si="1"/>
        <v>0.26666666666666672</v>
      </c>
      <c r="J15" s="5">
        <v>180000000</v>
      </c>
      <c r="K15" s="1">
        <f t="shared" si="7"/>
        <v>-0.33333333333333337</v>
      </c>
      <c r="M15" s="4">
        <f t="shared" si="8"/>
        <v>0.15180199430031363</v>
      </c>
      <c r="N15" s="6">
        <f t="shared" si="9"/>
        <v>-1.7205371032645638</v>
      </c>
      <c r="O15" s="3">
        <f t="shared" si="2"/>
        <v>0.26666666666666672</v>
      </c>
      <c r="P15" s="5">
        <v>180000000</v>
      </c>
      <c r="Q15" s="1">
        <f t="shared" si="10"/>
        <v>-0.33333333333333337</v>
      </c>
    </row>
    <row r="16" spans="1:17" x14ac:dyDescent="0.3">
      <c r="A16" s="2">
        <v>12</v>
      </c>
      <c r="B16" s="4">
        <f t="shared" si="3"/>
        <v>0.21802369885470721</v>
      </c>
      <c r="C16" s="1">
        <f t="shared" si="0"/>
        <v>0.4</v>
      </c>
      <c r="D16" s="5">
        <v>90000000</v>
      </c>
      <c r="E16" s="4">
        <f t="shared" si="4"/>
        <v>-0.5</v>
      </c>
      <c r="G16" s="1">
        <f t="shared" si="5"/>
        <v>0.25364226818538294</v>
      </c>
      <c r="H16" s="2">
        <f t="shared" si="6"/>
        <v>-1.3718303976521145</v>
      </c>
      <c r="I16" s="3">
        <f t="shared" si="1"/>
        <v>0.4</v>
      </c>
      <c r="J16" s="5">
        <v>90000000</v>
      </c>
      <c r="K16" s="1">
        <f t="shared" si="7"/>
        <v>-0.5</v>
      </c>
      <c r="M16" s="4">
        <f t="shared" si="8"/>
        <v>0.21072894737053002</v>
      </c>
      <c r="N16" s="6">
        <f t="shared" si="9"/>
        <v>-1.3205371032645639</v>
      </c>
      <c r="O16" s="3">
        <f t="shared" si="2"/>
        <v>0.4</v>
      </c>
      <c r="P16" s="5">
        <v>90000000</v>
      </c>
      <c r="Q16" s="1">
        <f t="shared" si="10"/>
        <v>-0.5</v>
      </c>
    </row>
    <row r="17" spans="1:17" x14ac:dyDescent="0.3">
      <c r="A17" s="2">
        <v>13</v>
      </c>
      <c r="B17" s="4">
        <f t="shared" si="3"/>
        <v>0.23740358319734789</v>
      </c>
      <c r="C17" s="1">
        <f t="shared" si="0"/>
        <v>8.8888888888888934E-2</v>
      </c>
      <c r="D17" s="5">
        <v>80000000</v>
      </c>
      <c r="E17" s="4">
        <f t="shared" si="4"/>
        <v>-0.11111111111111116</v>
      </c>
      <c r="G17" s="1">
        <f t="shared" si="5"/>
        <v>0.27722065297410065</v>
      </c>
      <c r="H17" s="2">
        <f t="shared" si="6"/>
        <v>-1.2829415087632254</v>
      </c>
      <c r="I17" s="3">
        <f t="shared" si="1"/>
        <v>8.8888888888888934E-2</v>
      </c>
      <c r="J17" s="5">
        <v>80000000</v>
      </c>
      <c r="K17" s="1">
        <f t="shared" si="7"/>
        <v>-0.11111111111111116</v>
      </c>
      <c r="M17" s="4">
        <f t="shared" si="8"/>
        <v>0.22589307986487342</v>
      </c>
      <c r="N17" s="6">
        <f t="shared" si="9"/>
        <v>-1.2316482143756748</v>
      </c>
      <c r="O17" s="3">
        <f t="shared" si="2"/>
        <v>8.8888888888888934E-2</v>
      </c>
      <c r="P17" s="5">
        <v>80000000</v>
      </c>
      <c r="Q17" s="1">
        <f t="shared" si="10"/>
        <v>-0.11111111111111116</v>
      </c>
    </row>
    <row r="18" spans="1:17" x14ac:dyDescent="0.3">
      <c r="A18" s="2">
        <v>14</v>
      </c>
      <c r="B18" s="4">
        <f t="shared" si="3"/>
        <v>0.2611439415170827</v>
      </c>
      <c r="C18" s="1">
        <f t="shared" si="0"/>
        <v>0.1</v>
      </c>
      <c r="D18" s="5">
        <v>70000000</v>
      </c>
      <c r="E18" s="4">
        <f t="shared" si="4"/>
        <v>-0.125</v>
      </c>
      <c r="G18" s="1">
        <f t="shared" si="5"/>
        <v>0.3063762035569173</v>
      </c>
      <c r="H18" s="2">
        <f t="shared" si="6"/>
        <v>-1.1829415087632253</v>
      </c>
      <c r="I18" s="3">
        <f t="shared" si="1"/>
        <v>0.1</v>
      </c>
      <c r="J18" s="5">
        <v>70000000</v>
      </c>
      <c r="K18" s="1">
        <f t="shared" si="7"/>
        <v>-0.125</v>
      </c>
      <c r="M18" s="4">
        <f t="shared" si="8"/>
        <v>0.24385705705786051</v>
      </c>
      <c r="N18" s="6">
        <f t="shared" si="9"/>
        <v>-1.1316482143756748</v>
      </c>
      <c r="O18" s="3">
        <f t="shared" si="2"/>
        <v>0.1</v>
      </c>
      <c r="P18" s="5">
        <v>70000000</v>
      </c>
      <c r="Q18" s="1">
        <f t="shared" si="10"/>
        <v>-0.125</v>
      </c>
    </row>
    <row r="19" spans="1:17" x14ac:dyDescent="0.3">
      <c r="A19" s="2">
        <v>15</v>
      </c>
      <c r="B19" s="4">
        <f t="shared" si="3"/>
        <v>0.29098896340474928</v>
      </c>
      <c r="C19" s="1">
        <f t="shared" si="0"/>
        <v>0.11428571428571432</v>
      </c>
      <c r="D19" s="5">
        <v>60000000</v>
      </c>
      <c r="E19" s="4">
        <f t="shared" si="4"/>
        <v>-0.1428571428571429</v>
      </c>
      <c r="G19" s="1">
        <f t="shared" si="5"/>
        <v>0.34346990139005035</v>
      </c>
      <c r="H19" s="2">
        <f t="shared" si="6"/>
        <v>-1.068655794477511</v>
      </c>
      <c r="I19" s="3">
        <f t="shared" si="1"/>
        <v>0.11428571428571432</v>
      </c>
      <c r="J19" s="5">
        <v>60000000</v>
      </c>
      <c r="K19" s="1">
        <f t="shared" si="7"/>
        <v>-0.1428571428571429</v>
      </c>
      <c r="M19" s="4">
        <f t="shared" si="8"/>
        <v>0.26554147183551341</v>
      </c>
      <c r="N19" s="6">
        <f t="shared" si="9"/>
        <v>-1.0173625000899604</v>
      </c>
      <c r="O19" s="3">
        <f t="shared" si="2"/>
        <v>0.11428571428571432</v>
      </c>
      <c r="P19" s="5">
        <v>60000000</v>
      </c>
      <c r="Q19" s="1">
        <f t="shared" si="10"/>
        <v>-0.1428571428571429</v>
      </c>
    </row>
    <row r="20" spans="1:17" x14ac:dyDescent="0.3">
      <c r="A20" s="2">
        <v>16</v>
      </c>
      <c r="B20" s="4">
        <f t="shared" si="3"/>
        <v>0.32978749185871586</v>
      </c>
      <c r="C20" s="1">
        <f t="shared" si="0"/>
        <v>0.1333333333333333</v>
      </c>
      <c r="D20" s="5">
        <v>50000000</v>
      </c>
      <c r="E20" s="4">
        <f t="shared" si="4"/>
        <v>-0.16666666666666663</v>
      </c>
      <c r="G20" s="1">
        <f t="shared" si="5"/>
        <v>0.39245929225270998</v>
      </c>
      <c r="H20" s="2">
        <f t="shared" si="6"/>
        <v>-0.93532246114417772</v>
      </c>
      <c r="I20" s="3">
        <f t="shared" si="1"/>
        <v>0.1333333333333333</v>
      </c>
      <c r="J20" s="5">
        <v>50000000</v>
      </c>
      <c r="K20" s="1">
        <f t="shared" si="7"/>
        <v>-0.16666666666666663</v>
      </c>
      <c r="M20" s="4">
        <f t="shared" si="8"/>
        <v>0.29234353288593568</v>
      </c>
      <c r="N20" s="6">
        <f t="shared" si="9"/>
        <v>-0.88402916675662713</v>
      </c>
      <c r="O20" s="3">
        <f t="shared" si="2"/>
        <v>0.1333333333333333</v>
      </c>
      <c r="P20" s="5">
        <v>50000000</v>
      </c>
      <c r="Q20" s="1">
        <f t="shared" si="10"/>
        <v>-0.16666666666666663</v>
      </c>
    </row>
    <row r="21" spans="1:17" x14ac:dyDescent="0.3">
      <c r="A21" s="2">
        <v>17</v>
      </c>
      <c r="B21" s="4">
        <f t="shared" si="3"/>
        <v>0.38255349055611038</v>
      </c>
      <c r="C21" s="1">
        <f t="shared" si="0"/>
        <v>0.15999999999999998</v>
      </c>
      <c r="D21" s="5">
        <v>40000000</v>
      </c>
      <c r="E21" s="4">
        <f t="shared" si="4"/>
        <v>-0.19999999999999996</v>
      </c>
      <c r="G21" s="1">
        <f t="shared" si="5"/>
        <v>0.46055524588030711</v>
      </c>
      <c r="H21" s="2">
        <f t="shared" si="6"/>
        <v>-0.7753224611441778</v>
      </c>
      <c r="I21" s="3">
        <f t="shared" si="1"/>
        <v>0.15999999999999998</v>
      </c>
      <c r="J21" s="5">
        <v>40000000</v>
      </c>
      <c r="K21" s="1">
        <f t="shared" si="7"/>
        <v>-0.19999999999999996</v>
      </c>
      <c r="M21" s="4">
        <f t="shared" si="8"/>
        <v>0.32650635076181028</v>
      </c>
      <c r="N21" s="6">
        <f t="shared" si="9"/>
        <v>-0.72402916675662721</v>
      </c>
      <c r="O21" s="3">
        <f t="shared" si="2"/>
        <v>0.15999999999999998</v>
      </c>
      <c r="P21" s="5">
        <v>40000000</v>
      </c>
      <c r="Q21" s="1">
        <f t="shared" si="10"/>
        <v>-0.19999999999999996</v>
      </c>
    </row>
    <row r="22" spans="1:17" x14ac:dyDescent="0.3">
      <c r="A22" s="2">
        <v>18</v>
      </c>
      <c r="B22" s="4">
        <f t="shared" si="3"/>
        <v>0.45906418866733245</v>
      </c>
      <c r="C22" s="1">
        <f t="shared" si="0"/>
        <v>0.2</v>
      </c>
      <c r="D22" s="5">
        <v>30000000</v>
      </c>
      <c r="E22" s="4">
        <f t="shared" si="4"/>
        <v>-0.25</v>
      </c>
      <c r="G22" s="1">
        <f t="shared" si="5"/>
        <v>0.56252344760334227</v>
      </c>
      <c r="H22" s="2">
        <f t="shared" si="6"/>
        <v>-0.57532246114417784</v>
      </c>
      <c r="I22" s="3">
        <f t="shared" si="1"/>
        <v>0.2</v>
      </c>
      <c r="J22" s="5">
        <v>30000000</v>
      </c>
      <c r="K22" s="1">
        <f t="shared" si="7"/>
        <v>-0.25</v>
      </c>
      <c r="M22" s="4">
        <f t="shared" si="8"/>
        <v>0.37191056343270884</v>
      </c>
      <c r="N22" s="6">
        <f t="shared" si="9"/>
        <v>-0.52402916675662725</v>
      </c>
      <c r="O22" s="3">
        <f t="shared" si="2"/>
        <v>0.2</v>
      </c>
      <c r="P22" s="5">
        <v>30000000</v>
      </c>
      <c r="Q22" s="1">
        <f t="shared" si="10"/>
        <v>-0.25</v>
      </c>
    </row>
    <row r="23" spans="1:17" x14ac:dyDescent="0.3">
      <c r="A23" s="2">
        <v>19</v>
      </c>
      <c r="B23" s="64">
        <f t="shared" si="3"/>
        <v>0.58148130564528777</v>
      </c>
      <c r="C23" s="15">
        <f t="shared" si="0"/>
        <v>0.26666666666666672</v>
      </c>
      <c r="D23" s="65">
        <v>20000000</v>
      </c>
      <c r="E23" s="64">
        <f t="shared" si="4"/>
        <v>-0.33333333333333337</v>
      </c>
      <c r="F23" s="66"/>
      <c r="G23" s="15">
        <f t="shared" si="5"/>
        <v>0.73443352259873174</v>
      </c>
      <c r="H23" s="2">
        <f t="shared" si="6"/>
        <v>-0.30865579447751113</v>
      </c>
      <c r="I23" s="3">
        <f t="shared" si="1"/>
        <v>0.26666666666666672</v>
      </c>
      <c r="J23" s="5">
        <v>20000000</v>
      </c>
      <c r="K23" s="1">
        <f t="shared" si="7"/>
        <v>-0.33333333333333337</v>
      </c>
      <c r="M23" s="4">
        <f t="shared" si="8"/>
        <v>0.43601217426832795</v>
      </c>
      <c r="N23" s="6">
        <f t="shared" si="9"/>
        <v>-0.25736250008996053</v>
      </c>
      <c r="O23" s="3">
        <f t="shared" si="2"/>
        <v>0.26666666666666672</v>
      </c>
      <c r="P23" s="5">
        <v>20000000</v>
      </c>
      <c r="Q23" s="1">
        <f t="shared" si="10"/>
        <v>-0.33333333333333337</v>
      </c>
    </row>
    <row r="24" spans="1:17" x14ac:dyDescent="0.3">
      <c r="A24" s="2">
        <v>20</v>
      </c>
      <c r="B24" s="64">
        <f t="shared" si="3"/>
        <v>0.81407382790340288</v>
      </c>
      <c r="C24" s="15">
        <f t="shared" si="0"/>
        <v>0.4</v>
      </c>
      <c r="D24" s="65">
        <v>10000000</v>
      </c>
      <c r="E24" s="64">
        <f t="shared" si="4"/>
        <v>-0.5</v>
      </c>
      <c r="F24" s="66"/>
      <c r="G24" s="15">
        <f t="shared" si="5"/>
        <v>1.0956460677884661</v>
      </c>
      <c r="H24" s="2">
        <f t="shared" si="6"/>
        <v>9.1344205522488897E-2</v>
      </c>
      <c r="I24" s="3">
        <f t="shared" si="1"/>
        <v>0.4</v>
      </c>
      <c r="J24" s="5">
        <v>10000000</v>
      </c>
      <c r="K24" s="1">
        <f t="shared" si="7"/>
        <v>-0.5</v>
      </c>
      <c r="M24" s="4">
        <f t="shared" si="8"/>
        <v>0.53559903887624183</v>
      </c>
      <c r="N24" s="6">
        <f t="shared" si="9"/>
        <v>0.14263749991003949</v>
      </c>
      <c r="O24" s="3">
        <f t="shared" si="2"/>
        <v>0.4</v>
      </c>
      <c r="P24" s="5">
        <v>10000000</v>
      </c>
      <c r="Q24" s="1">
        <f t="shared" si="10"/>
        <v>-0.5</v>
      </c>
    </row>
    <row r="25" spans="1:17" x14ac:dyDescent="0.3">
      <c r="A25" s="2">
        <v>21</v>
      </c>
      <c r="B25" s="64">
        <f t="shared" ref="B25" si="11">B24*(1+C25)</f>
        <v>1.1397033590647641</v>
      </c>
      <c r="C25" s="15">
        <f t="shared" si="0"/>
        <v>0.4</v>
      </c>
      <c r="D25" s="65">
        <v>5000000</v>
      </c>
      <c r="E25" s="64">
        <f t="shared" si="4"/>
        <v>-0.5</v>
      </c>
      <c r="F25" s="66"/>
      <c r="G25" s="15">
        <f t="shared" si="5"/>
        <v>1.6345118638003753</v>
      </c>
      <c r="H25" s="2">
        <f t="shared" si="6"/>
        <v>0.49134420552248892</v>
      </c>
      <c r="I25" s="3">
        <f t="shared" si="1"/>
        <v>0.4</v>
      </c>
      <c r="J25" s="5">
        <v>5000000</v>
      </c>
      <c r="K25" s="1">
        <f t="shared" si="7"/>
        <v>-0.5</v>
      </c>
      <c r="M25" s="4">
        <f t="shared" si="8"/>
        <v>0.63242575385083355</v>
      </c>
      <c r="N25" s="6">
        <f t="shared" si="9"/>
        <v>0.54263749991003951</v>
      </c>
      <c r="O25" s="3">
        <f t="shared" si="2"/>
        <v>0.4</v>
      </c>
      <c r="P25" s="5">
        <v>5000000</v>
      </c>
      <c r="Q25" s="1">
        <f t="shared" si="10"/>
        <v>-0.5</v>
      </c>
    </row>
    <row r="26" spans="1:17" x14ac:dyDescent="0.3">
      <c r="B26" s="67"/>
      <c r="C26" s="67"/>
      <c r="D26" s="67"/>
      <c r="E26" s="66"/>
      <c r="F26" s="66"/>
      <c r="G26" s="67"/>
      <c r="M26" s="4">
        <f t="shared" si="8"/>
        <v>0.6687722802277023</v>
      </c>
      <c r="N26" s="6">
        <f t="shared" si="9"/>
        <v>0.70263749991003954</v>
      </c>
      <c r="O26" s="3">
        <f t="shared" si="2"/>
        <v>0.15999999999999998</v>
      </c>
      <c r="P26" s="5">
        <v>4000000</v>
      </c>
      <c r="Q26" s="1">
        <f t="shared" si="10"/>
        <v>-0.19999999999999996</v>
      </c>
    </row>
    <row r="27" spans="1:17" x14ac:dyDescent="0.3">
      <c r="B27" s="67"/>
      <c r="C27" s="67"/>
      <c r="D27" s="67"/>
      <c r="E27" s="66"/>
      <c r="F27" s="66"/>
      <c r="G27" s="67"/>
      <c r="M27" s="4">
        <f t="shared" si="8"/>
        <v>0.71149120795947385</v>
      </c>
      <c r="N27" s="6">
        <f t="shared" si="9"/>
        <v>0.9026374999100395</v>
      </c>
      <c r="O27" s="3">
        <f t="shared" si="2"/>
        <v>0.2</v>
      </c>
      <c r="P27" s="5">
        <v>3000000</v>
      </c>
      <c r="Q27" s="1">
        <f t="shared" si="10"/>
        <v>-0.25</v>
      </c>
    </row>
    <row r="28" spans="1:17" x14ac:dyDescent="0.3">
      <c r="B28" s="67"/>
      <c r="C28" s="67"/>
      <c r="D28" s="67"/>
      <c r="E28" s="66"/>
      <c r="F28" s="66"/>
      <c r="G28" s="67"/>
      <c r="M28" s="4">
        <f t="shared" si="8"/>
        <v>0.76301921753547797</v>
      </c>
      <c r="N28" s="6">
        <f t="shared" si="9"/>
        <v>1.1693041665767061</v>
      </c>
      <c r="O28" s="3">
        <f t="shared" si="2"/>
        <v>0.26666666666666672</v>
      </c>
      <c r="P28" s="5">
        <v>2000000</v>
      </c>
      <c r="Q28" s="1">
        <f t="shared" si="10"/>
        <v>-0.33333333333333337</v>
      </c>
    </row>
    <row r="29" spans="1:17" x14ac:dyDescent="0.3">
      <c r="B29" s="67"/>
      <c r="C29" s="67"/>
      <c r="D29" s="67"/>
      <c r="E29" s="66"/>
      <c r="F29" s="66"/>
      <c r="G29" s="67"/>
      <c r="M29" s="4">
        <f t="shared" si="8"/>
        <v>0.82768438908408226</v>
      </c>
      <c r="N29" s="6">
        <f t="shared" si="9"/>
        <v>1.569304166576706</v>
      </c>
      <c r="O29" s="3">
        <f t="shared" si="2"/>
        <v>0.4</v>
      </c>
      <c r="P29" s="5">
        <v>1000000</v>
      </c>
      <c r="Q29" s="1">
        <f t="shared" si="10"/>
        <v>-0.5</v>
      </c>
    </row>
    <row r="30" spans="1:17" x14ac:dyDescent="0.3">
      <c r="M30" s="4">
        <f t="shared" si="8"/>
        <v>0.91445018581958948</v>
      </c>
      <c r="N30" s="6">
        <f>N29+O30</f>
        <v>2.3692241665767062</v>
      </c>
      <c r="O30" s="3">
        <f t="shared" si="2"/>
        <v>0.79992000000000008</v>
      </c>
      <c r="Q30" s="1">
        <v>-0.99990000000000001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E4D48-DEFD-4083-8143-B994A29235CE}">
  <dimension ref="A1:D101"/>
  <sheetViews>
    <sheetView zoomScale="80" zoomScaleNormal="80" workbookViewId="0">
      <pane ySplit="1" topLeftCell="A2" activePane="bottomLeft" state="frozen"/>
      <selection pane="bottomLeft" activeCell="C1" sqref="C1"/>
    </sheetView>
  </sheetViews>
  <sheetFormatPr defaultRowHeight="14.4" x14ac:dyDescent="0.3"/>
  <cols>
    <col min="1" max="2" width="20.77734375" style="2" customWidth="1"/>
  </cols>
  <sheetData>
    <row r="1" spans="1:2" x14ac:dyDescent="0.3">
      <c r="A1" s="7" t="s">
        <v>1</v>
      </c>
      <c r="B1" s="7" t="s">
        <v>0</v>
      </c>
    </row>
    <row r="2" spans="1:2" x14ac:dyDescent="0.3">
      <c r="A2" s="1">
        <v>0.01</v>
      </c>
      <c r="B2" s="3">
        <f>LN(A2/(1-A2))</f>
        <v>-4.5951198501345898</v>
      </c>
    </row>
    <row r="3" spans="1:2" x14ac:dyDescent="0.3">
      <c r="A3" s="1">
        <v>0.02</v>
      </c>
      <c r="B3" s="3">
        <f t="shared" ref="B3:B66" si="0">LN(A3/(1-A3))</f>
        <v>-3.8918202981106265</v>
      </c>
    </row>
    <row r="4" spans="1:2" x14ac:dyDescent="0.3">
      <c r="A4" s="1">
        <v>0.03</v>
      </c>
      <c r="B4" s="3">
        <f t="shared" si="0"/>
        <v>-3.4760986898352733</v>
      </c>
    </row>
    <row r="5" spans="1:2" x14ac:dyDescent="0.3">
      <c r="A5" s="1">
        <v>0.04</v>
      </c>
      <c r="B5" s="3">
        <f t="shared" si="0"/>
        <v>-3.1780538303479453</v>
      </c>
    </row>
    <row r="6" spans="1:2" x14ac:dyDescent="0.3">
      <c r="A6" s="1">
        <v>0.05</v>
      </c>
      <c r="B6" s="3">
        <f t="shared" si="0"/>
        <v>-2.9444389791664403</v>
      </c>
    </row>
    <row r="7" spans="1:2" x14ac:dyDescent="0.3">
      <c r="A7" s="1">
        <v>0.06</v>
      </c>
      <c r="B7" s="3">
        <f t="shared" si="0"/>
        <v>-2.7515353130419489</v>
      </c>
    </row>
    <row r="8" spans="1:2" x14ac:dyDescent="0.3">
      <c r="A8" s="1">
        <v>7.0000000000000007E-2</v>
      </c>
      <c r="B8" s="3">
        <f t="shared" si="0"/>
        <v>-2.5866893440979424</v>
      </c>
    </row>
    <row r="9" spans="1:2" x14ac:dyDescent="0.3">
      <c r="A9" s="1">
        <v>0.08</v>
      </c>
      <c r="B9" s="3">
        <f t="shared" si="0"/>
        <v>-2.4423470353692043</v>
      </c>
    </row>
    <row r="10" spans="1:2" x14ac:dyDescent="0.3">
      <c r="A10" s="1">
        <v>0.09</v>
      </c>
      <c r="B10" s="3">
        <f t="shared" si="0"/>
        <v>-2.3136349291806306</v>
      </c>
    </row>
    <row r="11" spans="1:2" x14ac:dyDescent="0.3">
      <c r="A11" s="1">
        <v>0.1</v>
      </c>
      <c r="B11" s="3">
        <f t="shared" si="0"/>
        <v>-2.1972245773362191</v>
      </c>
    </row>
    <row r="12" spans="1:2" x14ac:dyDescent="0.3">
      <c r="A12" s="1">
        <v>0.11</v>
      </c>
      <c r="B12" s="3">
        <f t="shared" si="0"/>
        <v>-2.0907410969337694</v>
      </c>
    </row>
    <row r="13" spans="1:2" x14ac:dyDescent="0.3">
      <c r="A13" s="1">
        <v>0.12</v>
      </c>
      <c r="B13" s="3">
        <f t="shared" si="0"/>
        <v>-1.9924301646902063</v>
      </c>
    </row>
    <row r="14" spans="1:2" x14ac:dyDescent="0.3">
      <c r="A14" s="1">
        <v>0.13</v>
      </c>
      <c r="B14" s="3">
        <f t="shared" si="0"/>
        <v>-1.900958761193047</v>
      </c>
    </row>
    <row r="15" spans="1:2" x14ac:dyDescent="0.3">
      <c r="A15" s="1">
        <v>0.14000000000000001</v>
      </c>
      <c r="B15" s="3">
        <f t="shared" si="0"/>
        <v>-1.8152899666382492</v>
      </c>
    </row>
    <row r="16" spans="1:2" x14ac:dyDescent="0.3">
      <c r="A16" s="1">
        <v>0.15</v>
      </c>
      <c r="B16" s="3">
        <f t="shared" si="0"/>
        <v>-1.7346010553881064</v>
      </c>
    </row>
    <row r="17" spans="1:4" x14ac:dyDescent="0.3">
      <c r="A17" s="1">
        <v>0.16</v>
      </c>
      <c r="B17" s="3">
        <f t="shared" si="0"/>
        <v>-1.6582280766035322</v>
      </c>
    </row>
    <row r="18" spans="1:4" x14ac:dyDescent="0.3">
      <c r="A18" s="1">
        <v>0.17</v>
      </c>
      <c r="B18" s="3">
        <f t="shared" si="0"/>
        <v>-1.5856272637403817</v>
      </c>
    </row>
    <row r="19" spans="1:4" x14ac:dyDescent="0.3">
      <c r="A19" s="1">
        <v>0.18</v>
      </c>
      <c r="B19" s="3">
        <f t="shared" si="0"/>
        <v>-1.5163474893680886</v>
      </c>
      <c r="D19" t="s">
        <v>73</v>
      </c>
    </row>
    <row r="20" spans="1:4" x14ac:dyDescent="0.3">
      <c r="A20" s="1">
        <v>0.19</v>
      </c>
      <c r="B20" s="3">
        <f t="shared" si="0"/>
        <v>-1.4500101755059984</v>
      </c>
      <c r="D20" t="s">
        <v>74</v>
      </c>
    </row>
    <row r="21" spans="1:4" x14ac:dyDescent="0.3">
      <c r="A21" s="1">
        <v>0.2</v>
      </c>
      <c r="B21" s="3">
        <f t="shared" si="0"/>
        <v>-1.3862943611198906</v>
      </c>
    </row>
    <row r="22" spans="1:4" x14ac:dyDescent="0.3">
      <c r="A22" s="1">
        <v>0.21</v>
      </c>
      <c r="B22" s="3">
        <f t="shared" si="0"/>
        <v>-1.3249254147435987</v>
      </c>
    </row>
    <row r="23" spans="1:4" x14ac:dyDescent="0.3">
      <c r="A23" s="1">
        <v>0.22</v>
      </c>
      <c r="B23" s="3">
        <f t="shared" si="0"/>
        <v>-1.2656663733312759</v>
      </c>
    </row>
    <row r="24" spans="1:4" x14ac:dyDescent="0.3">
      <c r="A24" s="1">
        <v>0.23</v>
      </c>
      <c r="B24" s="3">
        <f t="shared" si="0"/>
        <v>-1.2083112059245342</v>
      </c>
    </row>
    <row r="25" spans="1:4" x14ac:dyDescent="0.3">
      <c r="A25" s="1">
        <v>0.24</v>
      </c>
      <c r="B25" s="3">
        <f t="shared" si="0"/>
        <v>-1.1526795099383855</v>
      </c>
    </row>
    <row r="26" spans="1:4" x14ac:dyDescent="0.3">
      <c r="A26" s="1">
        <v>0.25</v>
      </c>
      <c r="B26" s="3">
        <f t="shared" si="0"/>
        <v>-1.0986122886681098</v>
      </c>
    </row>
    <row r="27" spans="1:4" x14ac:dyDescent="0.3">
      <c r="A27" s="1">
        <v>0.26</v>
      </c>
      <c r="B27" s="3">
        <f t="shared" si="0"/>
        <v>-1.0459685551826876</v>
      </c>
    </row>
    <row r="28" spans="1:4" x14ac:dyDescent="0.3">
      <c r="A28" s="1">
        <v>0.27</v>
      </c>
      <c r="B28" s="3">
        <f t="shared" si="0"/>
        <v>-0.99462257514406194</v>
      </c>
    </row>
    <row r="29" spans="1:4" x14ac:dyDescent="0.3">
      <c r="A29" s="1">
        <v>0.28000000000000003</v>
      </c>
      <c r="B29" s="3">
        <f t="shared" si="0"/>
        <v>-0.94446160884085117</v>
      </c>
    </row>
    <row r="30" spans="1:4" x14ac:dyDescent="0.3">
      <c r="A30" s="1">
        <v>0.28999999999999998</v>
      </c>
      <c r="B30" s="3">
        <f t="shared" si="0"/>
        <v>-0.89538404705484131</v>
      </c>
    </row>
    <row r="31" spans="1:4" x14ac:dyDescent="0.3">
      <c r="A31" s="1">
        <v>0.3</v>
      </c>
      <c r="B31" s="3">
        <f t="shared" si="0"/>
        <v>-0.84729786038720356</v>
      </c>
    </row>
    <row r="32" spans="1:4" x14ac:dyDescent="0.3">
      <c r="A32" s="1">
        <v>0.31</v>
      </c>
      <c r="B32" s="3">
        <f t="shared" si="0"/>
        <v>-0.80011930011211307</v>
      </c>
    </row>
    <row r="33" spans="1:2" x14ac:dyDescent="0.3">
      <c r="A33" s="1">
        <v>0.32</v>
      </c>
      <c r="B33" s="3">
        <f t="shared" si="0"/>
        <v>-0.75377180237638008</v>
      </c>
    </row>
    <row r="34" spans="1:2" x14ac:dyDescent="0.3">
      <c r="A34" s="1">
        <v>0.33</v>
      </c>
      <c r="B34" s="3">
        <f t="shared" si="0"/>
        <v>-0.70818505792448561</v>
      </c>
    </row>
    <row r="35" spans="1:2" x14ac:dyDescent="0.3">
      <c r="A35" s="1">
        <v>0.34</v>
      </c>
      <c r="B35" s="3">
        <f t="shared" si="0"/>
        <v>-0.66329421741026395</v>
      </c>
    </row>
    <row r="36" spans="1:2" x14ac:dyDescent="0.3">
      <c r="A36" s="1">
        <v>0.35</v>
      </c>
      <c r="B36" s="3">
        <f t="shared" si="0"/>
        <v>-0.61903920840622351</v>
      </c>
    </row>
    <row r="37" spans="1:2" x14ac:dyDescent="0.3">
      <c r="A37" s="1">
        <v>0.36</v>
      </c>
      <c r="B37" s="3">
        <f t="shared" si="0"/>
        <v>-0.5753641449035618</v>
      </c>
    </row>
    <row r="38" spans="1:2" x14ac:dyDescent="0.3">
      <c r="A38" s="1">
        <v>0.37</v>
      </c>
      <c r="B38" s="3">
        <f t="shared" si="0"/>
        <v>-0.53221681374730823</v>
      </c>
    </row>
    <row r="39" spans="1:2" x14ac:dyDescent="0.3">
      <c r="A39" s="1">
        <v>0.38</v>
      </c>
      <c r="B39" s="3">
        <f t="shared" si="0"/>
        <v>-0.48954822531870579</v>
      </c>
    </row>
    <row r="40" spans="1:2" x14ac:dyDescent="0.3">
      <c r="A40" s="1">
        <v>0.39</v>
      </c>
      <c r="B40" s="3">
        <f t="shared" si="0"/>
        <v>-0.44731221804366478</v>
      </c>
    </row>
    <row r="41" spans="1:2" x14ac:dyDescent="0.3">
      <c r="A41" s="1">
        <v>0.4</v>
      </c>
      <c r="B41" s="3">
        <f t="shared" si="0"/>
        <v>-0.40546510810816427</v>
      </c>
    </row>
    <row r="42" spans="1:2" x14ac:dyDescent="0.3">
      <c r="A42" s="1">
        <v>0.41</v>
      </c>
      <c r="B42" s="3">
        <f t="shared" si="0"/>
        <v>-0.36396537720141192</v>
      </c>
    </row>
    <row r="43" spans="1:2" x14ac:dyDescent="0.3">
      <c r="A43" s="1">
        <v>0.42</v>
      </c>
      <c r="B43" s="3">
        <f t="shared" si="0"/>
        <v>-0.32277339226305118</v>
      </c>
    </row>
    <row r="44" spans="1:2" x14ac:dyDescent="0.3">
      <c r="A44" s="1">
        <v>0.43</v>
      </c>
      <c r="B44" s="3">
        <f t="shared" si="0"/>
        <v>-0.28185115214098788</v>
      </c>
    </row>
    <row r="45" spans="1:2" x14ac:dyDescent="0.3">
      <c r="A45" s="1">
        <v>0.44</v>
      </c>
      <c r="B45" s="3">
        <f t="shared" si="0"/>
        <v>-0.2411620568168881</v>
      </c>
    </row>
    <row r="46" spans="1:2" x14ac:dyDescent="0.3">
      <c r="A46" s="1">
        <v>0.45</v>
      </c>
      <c r="B46" s="3">
        <f t="shared" si="0"/>
        <v>-0.20067069546215124</v>
      </c>
    </row>
    <row r="47" spans="1:2" x14ac:dyDescent="0.3">
      <c r="A47" s="1">
        <v>0.46</v>
      </c>
      <c r="B47" s="3">
        <f t="shared" si="0"/>
        <v>-0.16034265007517937</v>
      </c>
    </row>
    <row r="48" spans="1:2" x14ac:dyDescent="0.3">
      <c r="A48" s="1">
        <v>0.47</v>
      </c>
      <c r="B48" s="3">
        <f t="shared" si="0"/>
        <v>-0.12014431184206334</v>
      </c>
    </row>
    <row r="49" spans="1:2" x14ac:dyDescent="0.3">
      <c r="A49" s="1">
        <v>0.48</v>
      </c>
      <c r="B49" s="3">
        <f t="shared" si="0"/>
        <v>-8.0042707673536495E-2</v>
      </c>
    </row>
    <row r="50" spans="1:2" x14ac:dyDescent="0.3">
      <c r="A50" s="1">
        <v>0.49</v>
      </c>
      <c r="B50" s="3">
        <f t="shared" si="0"/>
        <v>-4.0005334613699248E-2</v>
      </c>
    </row>
    <row r="51" spans="1:2" x14ac:dyDescent="0.3">
      <c r="A51" s="1">
        <v>0.5</v>
      </c>
      <c r="B51" s="3">
        <f t="shared" si="0"/>
        <v>0</v>
      </c>
    </row>
    <row r="52" spans="1:2" x14ac:dyDescent="0.3">
      <c r="A52" s="1">
        <v>0.51</v>
      </c>
      <c r="B52" s="3">
        <f t="shared" si="0"/>
        <v>4.0005334613699206E-2</v>
      </c>
    </row>
    <row r="53" spans="1:2" x14ac:dyDescent="0.3">
      <c r="A53" s="1">
        <v>0.52</v>
      </c>
      <c r="B53" s="3">
        <f t="shared" si="0"/>
        <v>8.0042707673536564E-2</v>
      </c>
    </row>
    <row r="54" spans="1:2" x14ac:dyDescent="0.3">
      <c r="A54" s="1">
        <v>0.53</v>
      </c>
      <c r="B54" s="3">
        <f t="shared" si="0"/>
        <v>0.12014431184206341</v>
      </c>
    </row>
    <row r="55" spans="1:2" x14ac:dyDescent="0.3">
      <c r="A55" s="1">
        <v>0.54</v>
      </c>
      <c r="B55" s="3">
        <f t="shared" si="0"/>
        <v>0.16034265007517948</v>
      </c>
    </row>
    <row r="56" spans="1:2" x14ac:dyDescent="0.3">
      <c r="A56" s="1">
        <v>0.55000000000000004</v>
      </c>
      <c r="B56" s="3">
        <f t="shared" si="0"/>
        <v>0.20067069546215141</v>
      </c>
    </row>
    <row r="57" spans="1:2" x14ac:dyDescent="0.3">
      <c r="A57" s="1">
        <v>0.56000000000000005</v>
      </c>
      <c r="B57" s="3">
        <f t="shared" si="0"/>
        <v>0.24116205681688824</v>
      </c>
    </row>
    <row r="58" spans="1:2" x14ac:dyDescent="0.3">
      <c r="A58" s="1">
        <v>0.56999999999999995</v>
      </c>
      <c r="B58" s="3">
        <f t="shared" si="0"/>
        <v>0.28185115214098749</v>
      </c>
    </row>
    <row r="59" spans="1:2" x14ac:dyDescent="0.3">
      <c r="A59" s="1">
        <v>0.57999999999999996</v>
      </c>
      <c r="B59" s="3">
        <f t="shared" si="0"/>
        <v>0.32277339226305085</v>
      </c>
    </row>
    <row r="60" spans="1:2" x14ac:dyDescent="0.3">
      <c r="A60" s="1">
        <v>0.59</v>
      </c>
      <c r="B60" s="3">
        <f t="shared" si="0"/>
        <v>0.36396537720141148</v>
      </c>
    </row>
    <row r="61" spans="1:2" x14ac:dyDescent="0.3">
      <c r="A61" s="1">
        <v>0.6</v>
      </c>
      <c r="B61" s="3">
        <f t="shared" si="0"/>
        <v>0.40546510810816422</v>
      </c>
    </row>
    <row r="62" spans="1:2" x14ac:dyDescent="0.3">
      <c r="A62" s="1">
        <v>0.61</v>
      </c>
      <c r="B62" s="3">
        <f t="shared" si="0"/>
        <v>0.44731221804366483</v>
      </c>
    </row>
    <row r="63" spans="1:2" x14ac:dyDescent="0.3">
      <c r="A63" s="1">
        <v>0.62</v>
      </c>
      <c r="B63" s="3">
        <f t="shared" si="0"/>
        <v>0.48954822531870579</v>
      </c>
    </row>
    <row r="64" spans="1:2" x14ac:dyDescent="0.3">
      <c r="A64" s="1">
        <v>0.63</v>
      </c>
      <c r="B64" s="3">
        <f t="shared" si="0"/>
        <v>0.53221681374730823</v>
      </c>
    </row>
    <row r="65" spans="1:2" x14ac:dyDescent="0.3">
      <c r="A65" s="1">
        <v>0.64</v>
      </c>
      <c r="B65" s="3">
        <f t="shared" si="0"/>
        <v>0.57536414490356191</v>
      </c>
    </row>
    <row r="66" spans="1:2" x14ac:dyDescent="0.3">
      <c r="A66" s="1">
        <v>0.65</v>
      </c>
      <c r="B66" s="3">
        <f t="shared" si="0"/>
        <v>0.61903920840622362</v>
      </c>
    </row>
    <row r="67" spans="1:2" x14ac:dyDescent="0.3">
      <c r="A67" s="1">
        <v>0.66</v>
      </c>
      <c r="B67" s="3">
        <f t="shared" ref="B67:B100" si="1">LN(A67/(1-A67))</f>
        <v>0.66329421741026429</v>
      </c>
    </row>
    <row r="68" spans="1:2" x14ac:dyDescent="0.3">
      <c r="A68" s="1">
        <v>0.67</v>
      </c>
      <c r="B68" s="3">
        <f t="shared" si="1"/>
        <v>0.70818505792448605</v>
      </c>
    </row>
    <row r="69" spans="1:2" x14ac:dyDescent="0.3">
      <c r="A69" s="1">
        <v>0.68</v>
      </c>
      <c r="B69" s="3">
        <f t="shared" si="1"/>
        <v>0.75377180237638031</v>
      </c>
    </row>
    <row r="70" spans="1:2" x14ac:dyDescent="0.3">
      <c r="A70" s="1">
        <v>0.69</v>
      </c>
      <c r="B70" s="3">
        <f t="shared" si="1"/>
        <v>0.80011930011211285</v>
      </c>
    </row>
    <row r="71" spans="1:2" x14ac:dyDescent="0.3">
      <c r="A71" s="1">
        <v>0.7</v>
      </c>
      <c r="B71" s="3">
        <f t="shared" si="1"/>
        <v>0.84729786038720345</v>
      </c>
    </row>
    <row r="72" spans="1:2" x14ac:dyDescent="0.3">
      <c r="A72" s="1">
        <v>0.71</v>
      </c>
      <c r="B72" s="3">
        <f t="shared" si="1"/>
        <v>0.89538404705484131</v>
      </c>
    </row>
    <row r="73" spans="1:2" x14ac:dyDescent="0.3">
      <c r="A73" s="1">
        <v>0.72</v>
      </c>
      <c r="B73" s="3">
        <f t="shared" si="1"/>
        <v>0.94446160884085129</v>
      </c>
    </row>
    <row r="74" spans="1:2" x14ac:dyDescent="0.3">
      <c r="A74" s="1">
        <v>0.73</v>
      </c>
      <c r="B74" s="3">
        <f t="shared" si="1"/>
        <v>0.99462257514406194</v>
      </c>
    </row>
    <row r="75" spans="1:2" x14ac:dyDescent="0.3">
      <c r="A75" s="1">
        <v>0.74</v>
      </c>
      <c r="B75" s="3">
        <f t="shared" si="1"/>
        <v>1.0459685551826876</v>
      </c>
    </row>
    <row r="76" spans="1:2" x14ac:dyDescent="0.3">
      <c r="A76" s="1">
        <v>0.75</v>
      </c>
      <c r="B76" s="3">
        <f t="shared" si="1"/>
        <v>1.0986122886681098</v>
      </c>
    </row>
    <row r="77" spans="1:2" x14ac:dyDescent="0.3">
      <c r="A77" s="1">
        <v>0.76</v>
      </c>
      <c r="B77" s="3">
        <f t="shared" si="1"/>
        <v>1.1526795099383855</v>
      </c>
    </row>
    <row r="78" spans="1:2" x14ac:dyDescent="0.3">
      <c r="A78" s="1">
        <v>0.77</v>
      </c>
      <c r="B78" s="3">
        <f t="shared" si="1"/>
        <v>1.2083112059245342</v>
      </c>
    </row>
    <row r="79" spans="1:2" x14ac:dyDescent="0.3">
      <c r="A79" s="1">
        <v>0.78</v>
      </c>
      <c r="B79" s="3">
        <f t="shared" si="1"/>
        <v>1.2656663733312761</v>
      </c>
    </row>
    <row r="80" spans="1:2" x14ac:dyDescent="0.3">
      <c r="A80" s="1">
        <v>0.79</v>
      </c>
      <c r="B80" s="3">
        <f t="shared" si="1"/>
        <v>1.3249254147435987</v>
      </c>
    </row>
    <row r="81" spans="1:2" x14ac:dyDescent="0.3">
      <c r="A81" s="1">
        <v>0.8</v>
      </c>
      <c r="B81" s="3">
        <f t="shared" si="1"/>
        <v>1.3862943611198908</v>
      </c>
    </row>
    <row r="82" spans="1:2" x14ac:dyDescent="0.3">
      <c r="A82" s="1">
        <v>0.81</v>
      </c>
      <c r="B82" s="3">
        <f t="shared" si="1"/>
        <v>1.4500101755059986</v>
      </c>
    </row>
    <row r="83" spans="1:2" x14ac:dyDescent="0.3">
      <c r="A83" s="1">
        <v>0.82</v>
      </c>
      <c r="B83" s="3">
        <f t="shared" si="1"/>
        <v>1.5163474893680882</v>
      </c>
    </row>
    <row r="84" spans="1:2" x14ac:dyDescent="0.3">
      <c r="A84" s="1">
        <v>0.83</v>
      </c>
      <c r="B84" s="3">
        <f t="shared" si="1"/>
        <v>1.5856272637403817</v>
      </c>
    </row>
    <row r="85" spans="1:2" x14ac:dyDescent="0.3">
      <c r="A85" s="1">
        <v>0.84</v>
      </c>
      <c r="B85" s="3">
        <f t="shared" si="1"/>
        <v>1.6582280766035322</v>
      </c>
    </row>
    <row r="86" spans="1:2" x14ac:dyDescent="0.3">
      <c r="A86" s="1">
        <v>0.85</v>
      </c>
      <c r="B86" s="3">
        <f t="shared" si="1"/>
        <v>1.7346010553881064</v>
      </c>
    </row>
    <row r="87" spans="1:2" x14ac:dyDescent="0.3">
      <c r="A87" s="1">
        <v>0.86</v>
      </c>
      <c r="B87" s="3">
        <f t="shared" si="1"/>
        <v>1.8152899666382489</v>
      </c>
    </row>
    <row r="88" spans="1:2" x14ac:dyDescent="0.3">
      <c r="A88" s="1">
        <v>0.87</v>
      </c>
      <c r="B88" s="3">
        <f t="shared" si="1"/>
        <v>1.900958761193047</v>
      </c>
    </row>
    <row r="89" spans="1:2" x14ac:dyDescent="0.3">
      <c r="A89" s="1">
        <v>0.88</v>
      </c>
      <c r="B89" s="3">
        <f t="shared" si="1"/>
        <v>1.9924301646902063</v>
      </c>
    </row>
    <row r="90" spans="1:2" x14ac:dyDescent="0.3">
      <c r="A90" s="1">
        <v>0.89</v>
      </c>
      <c r="B90" s="3">
        <f t="shared" si="1"/>
        <v>2.0907410969337694</v>
      </c>
    </row>
    <row r="91" spans="1:2" x14ac:dyDescent="0.3">
      <c r="A91" s="1">
        <v>0.9</v>
      </c>
      <c r="B91" s="3">
        <f t="shared" si="1"/>
        <v>2.1972245773362196</v>
      </c>
    </row>
    <row r="92" spans="1:2" x14ac:dyDescent="0.3">
      <c r="A92" s="1">
        <v>0.91</v>
      </c>
      <c r="B92" s="3">
        <f t="shared" si="1"/>
        <v>2.3136349291806311</v>
      </c>
    </row>
    <row r="93" spans="1:2" x14ac:dyDescent="0.3">
      <c r="A93" s="1">
        <v>0.92</v>
      </c>
      <c r="B93" s="3">
        <f t="shared" si="1"/>
        <v>2.4423470353692052</v>
      </c>
    </row>
    <row r="94" spans="1:2" x14ac:dyDescent="0.3">
      <c r="A94" s="1">
        <v>0.93</v>
      </c>
      <c r="B94" s="3">
        <f t="shared" si="1"/>
        <v>2.5866893440979433</v>
      </c>
    </row>
    <row r="95" spans="1:2" x14ac:dyDescent="0.3">
      <c r="A95" s="1">
        <v>0.94</v>
      </c>
      <c r="B95" s="3">
        <f t="shared" si="1"/>
        <v>2.751535313041948</v>
      </c>
    </row>
    <row r="96" spans="1:2" x14ac:dyDescent="0.3">
      <c r="A96" s="1">
        <v>0.95</v>
      </c>
      <c r="B96" s="3">
        <f t="shared" si="1"/>
        <v>2.9444389791664394</v>
      </c>
    </row>
    <row r="97" spans="1:2" x14ac:dyDescent="0.3">
      <c r="A97" s="1">
        <v>0.96</v>
      </c>
      <c r="B97" s="3">
        <f t="shared" si="1"/>
        <v>3.1780538303479449</v>
      </c>
    </row>
    <row r="98" spans="1:2" x14ac:dyDescent="0.3">
      <c r="A98" s="1">
        <v>0.97</v>
      </c>
      <c r="B98" s="3">
        <f t="shared" si="1"/>
        <v>3.4760986898352719</v>
      </c>
    </row>
    <row r="99" spans="1:2" x14ac:dyDescent="0.3">
      <c r="A99" s="1">
        <v>0.98</v>
      </c>
      <c r="B99" s="3">
        <f t="shared" si="1"/>
        <v>3.8918202981106256</v>
      </c>
    </row>
    <row r="100" spans="1:2" x14ac:dyDescent="0.3">
      <c r="A100" s="1">
        <v>0.99</v>
      </c>
      <c r="B100" s="3">
        <f t="shared" si="1"/>
        <v>4.5951198501345889</v>
      </c>
    </row>
    <row r="101" spans="1:2" x14ac:dyDescent="0.3">
      <c r="A101" s="40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D4210-E2C7-49E9-A7E6-D594DF0D81DC}">
  <dimension ref="B3:T62"/>
  <sheetViews>
    <sheetView showGridLines="0" zoomScaleNormal="100" workbookViewId="0"/>
  </sheetViews>
  <sheetFormatPr defaultRowHeight="14.4" x14ac:dyDescent="0.3"/>
  <cols>
    <col min="1" max="1" width="4.77734375" customWidth="1"/>
    <col min="16" max="17" width="10.77734375" style="2" customWidth="1"/>
    <col min="18" max="18" width="10.77734375" customWidth="1"/>
  </cols>
  <sheetData>
    <row r="3" spans="2:2" x14ac:dyDescent="0.3">
      <c r="B3" s="19" t="s">
        <v>42</v>
      </c>
    </row>
    <row r="4" spans="2:2" x14ac:dyDescent="0.3">
      <c r="B4" s="19"/>
    </row>
    <row r="11" spans="2:2" x14ac:dyDescent="0.3">
      <c r="B11" s="19"/>
    </row>
    <row r="12" spans="2:2" x14ac:dyDescent="0.3">
      <c r="B12" s="19" t="s">
        <v>50</v>
      </c>
    </row>
    <row r="21" spans="2:19" x14ac:dyDescent="0.3">
      <c r="B21" s="19"/>
    </row>
    <row r="31" spans="2:19" x14ac:dyDescent="0.3">
      <c r="B31" s="19" t="s">
        <v>51</v>
      </c>
      <c r="Q31" s="7" t="s">
        <v>40</v>
      </c>
      <c r="R31" s="7" t="s">
        <v>41</v>
      </c>
      <c r="S31" s="7" t="s">
        <v>1</v>
      </c>
    </row>
    <row r="32" spans="2:19" ht="14.4" customHeight="1" x14ac:dyDescent="0.3">
      <c r="I32" s="62" t="s">
        <v>71</v>
      </c>
      <c r="J32" s="62"/>
      <c r="K32" s="62"/>
      <c r="L32" s="62"/>
      <c r="M32" s="62"/>
      <c r="N32" s="62"/>
      <c r="O32" s="62"/>
      <c r="Q32" s="20">
        <v>42369</v>
      </c>
      <c r="R32" s="1">
        <v>4.4999999999999998E-2</v>
      </c>
      <c r="S32" t="s">
        <v>43</v>
      </c>
    </row>
    <row r="33" spans="9:19" x14ac:dyDescent="0.3">
      <c r="I33" s="62"/>
      <c r="J33" s="62"/>
      <c r="K33" s="62"/>
      <c r="L33" s="62"/>
      <c r="M33" s="62"/>
      <c r="N33" s="62"/>
      <c r="O33" s="62"/>
      <c r="Q33" s="20">
        <v>42735</v>
      </c>
      <c r="R33" s="1">
        <v>2.9000000000000001E-2</v>
      </c>
      <c r="S33" t="s">
        <v>44</v>
      </c>
    </row>
    <row r="34" spans="9:19" x14ac:dyDescent="0.3">
      <c r="I34" s="62"/>
      <c r="J34" s="62"/>
      <c r="K34" s="62"/>
      <c r="L34" s="62"/>
      <c r="M34" s="62"/>
      <c r="N34" s="62"/>
      <c r="O34" s="62"/>
      <c r="Q34" s="20">
        <v>43100</v>
      </c>
      <c r="R34" s="1">
        <v>2.1999999999999999E-2</v>
      </c>
      <c r="S34" t="s">
        <v>45</v>
      </c>
    </row>
    <row r="35" spans="9:19" x14ac:dyDescent="0.3">
      <c r="I35" s="62"/>
      <c r="J35" s="62"/>
      <c r="K35" s="62"/>
      <c r="L35" s="62"/>
      <c r="M35" s="62"/>
      <c r="N35" s="62"/>
      <c r="O35" s="62"/>
      <c r="Q35" s="20">
        <v>43465</v>
      </c>
      <c r="R35" s="1">
        <v>1.0999999999999999E-2</v>
      </c>
      <c r="S35" t="s">
        <v>46</v>
      </c>
    </row>
    <row r="36" spans="9:19" x14ac:dyDescent="0.3">
      <c r="I36" s="62"/>
      <c r="J36" s="62"/>
      <c r="K36" s="62"/>
      <c r="L36" s="62"/>
      <c r="M36" s="62"/>
      <c r="N36" s="62"/>
      <c r="O36" s="62"/>
      <c r="Q36" s="20">
        <v>43830</v>
      </c>
      <c r="R36" s="1">
        <v>8.9999999999999993E-3</v>
      </c>
      <c r="S36" t="s">
        <v>47</v>
      </c>
    </row>
    <row r="37" spans="9:19" x14ac:dyDescent="0.3">
      <c r="I37" s="62"/>
      <c r="J37" s="62"/>
      <c r="K37" s="62"/>
      <c r="L37" s="62"/>
      <c r="M37" s="62"/>
      <c r="N37" s="62"/>
      <c r="O37" s="62"/>
      <c r="Q37" s="20">
        <v>44196</v>
      </c>
      <c r="R37" s="1">
        <v>1.2999999999999999E-2</v>
      </c>
      <c r="S37" t="s">
        <v>48</v>
      </c>
    </row>
    <row r="38" spans="9:19" x14ac:dyDescent="0.3">
      <c r="Q38" s="20">
        <v>44561</v>
      </c>
      <c r="R38" s="1">
        <v>-2.5000000000000001E-2</v>
      </c>
      <c r="S38" t="s">
        <v>49</v>
      </c>
    </row>
    <row r="54" spans="13:20" ht="14.4" customHeight="1" x14ac:dyDescent="0.3">
      <c r="M54" s="63" t="s">
        <v>163</v>
      </c>
      <c r="N54" s="63"/>
      <c r="O54" s="63"/>
      <c r="P54" s="63"/>
      <c r="Q54" s="63"/>
      <c r="R54" s="63"/>
      <c r="S54" s="63"/>
      <c r="T54" s="63"/>
    </row>
    <row r="55" spans="13:20" ht="14.4" customHeight="1" x14ac:dyDescent="0.3">
      <c r="M55" s="63"/>
      <c r="N55" s="63"/>
      <c r="O55" s="63"/>
      <c r="P55" s="63"/>
      <c r="Q55" s="63"/>
      <c r="R55" s="63"/>
      <c r="S55" s="63"/>
      <c r="T55" s="63"/>
    </row>
    <row r="56" spans="13:20" ht="14.4" customHeight="1" x14ac:dyDescent="0.3">
      <c r="M56" s="63"/>
      <c r="N56" s="63"/>
      <c r="O56" s="63"/>
      <c r="P56" s="63"/>
      <c r="Q56" s="63"/>
      <c r="R56" s="63"/>
      <c r="S56" s="63"/>
      <c r="T56" s="63"/>
    </row>
    <row r="58" spans="13:20" x14ac:dyDescent="0.3">
      <c r="M58" s="61" t="s">
        <v>164</v>
      </c>
      <c r="N58" s="61"/>
      <c r="O58" s="61"/>
      <c r="P58" s="61"/>
      <c r="Q58" s="61"/>
      <c r="R58" s="61"/>
      <c r="S58" s="61"/>
      <c r="T58" s="61"/>
    </row>
    <row r="59" spans="13:20" x14ac:dyDescent="0.3">
      <c r="M59" s="61"/>
      <c r="N59" s="61"/>
      <c r="O59" s="61"/>
      <c r="P59" s="61"/>
      <c r="Q59" s="61"/>
      <c r="R59" s="61"/>
      <c r="S59" s="61"/>
      <c r="T59" s="61"/>
    </row>
    <row r="60" spans="13:20" x14ac:dyDescent="0.3">
      <c r="M60" s="61"/>
      <c r="N60" s="61"/>
      <c r="O60" s="61"/>
      <c r="P60" s="61"/>
      <c r="Q60" s="61"/>
      <c r="R60" s="61"/>
      <c r="S60" s="61"/>
      <c r="T60" s="61"/>
    </row>
    <row r="61" spans="13:20" x14ac:dyDescent="0.3">
      <c r="M61" s="61"/>
      <c r="N61" s="61"/>
      <c r="O61" s="61"/>
      <c r="P61" s="61"/>
      <c r="Q61" s="61"/>
      <c r="R61" s="61"/>
      <c r="S61" s="61"/>
      <c r="T61" s="61"/>
    </row>
    <row r="62" spans="13:20" x14ac:dyDescent="0.3">
      <c r="M62" s="61"/>
      <c r="N62" s="61"/>
      <c r="O62" s="61"/>
      <c r="P62" s="61"/>
      <c r="Q62" s="61"/>
      <c r="R62" s="61"/>
      <c r="S62" s="61"/>
      <c r="T62" s="61"/>
    </row>
  </sheetData>
  <mergeCells count="3">
    <mergeCell ref="M58:T62"/>
    <mergeCell ref="I32:O37"/>
    <mergeCell ref="M54:T5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7C2E9C-AA90-483F-94D0-731D6A153E30}">
  <dimension ref="A2:K65"/>
  <sheetViews>
    <sheetView zoomScale="80" zoomScaleNormal="80" workbookViewId="0"/>
  </sheetViews>
  <sheetFormatPr defaultRowHeight="14.4" x14ac:dyDescent="0.3"/>
  <cols>
    <col min="1" max="1" width="12.77734375" style="2" customWidth="1"/>
    <col min="2" max="5" width="12.77734375" customWidth="1"/>
    <col min="11" max="11" width="14.109375" bestFit="1" customWidth="1"/>
    <col min="12" max="12" width="11.44140625" bestFit="1" customWidth="1"/>
  </cols>
  <sheetData>
    <row r="2" spans="1:2" x14ac:dyDescent="0.3">
      <c r="A2" s="16" t="s">
        <v>13</v>
      </c>
    </row>
    <row r="4" spans="1:2" x14ac:dyDescent="0.3">
      <c r="A4" s="7" t="s">
        <v>5</v>
      </c>
      <c r="B4" s="7" t="s">
        <v>11</v>
      </c>
    </row>
    <row r="5" spans="1:2" x14ac:dyDescent="0.3">
      <c r="A5" s="5">
        <v>10000</v>
      </c>
      <c r="B5" s="3">
        <f>LN(A5)</f>
        <v>9.2103403719761836</v>
      </c>
    </row>
    <row r="6" spans="1:2" x14ac:dyDescent="0.3">
      <c r="A6" s="5">
        <f>A5*1.3</f>
        <v>13000</v>
      </c>
      <c r="B6" s="3">
        <f t="shared" ref="B6:B18" si="0">LN(A6)</f>
        <v>9.4727046364436731</v>
      </c>
    </row>
    <row r="7" spans="1:2" x14ac:dyDescent="0.3">
      <c r="A7" s="5">
        <f t="shared" ref="A7:A18" si="1">A6*1.3</f>
        <v>16900</v>
      </c>
      <c r="B7" s="3">
        <f t="shared" si="0"/>
        <v>9.7350689009111644</v>
      </c>
    </row>
    <row r="8" spans="1:2" x14ac:dyDescent="0.3">
      <c r="A8" s="5">
        <f t="shared" si="1"/>
        <v>21970</v>
      </c>
      <c r="B8" s="3">
        <f t="shared" si="0"/>
        <v>9.9974331653786557</v>
      </c>
    </row>
    <row r="9" spans="1:2" x14ac:dyDescent="0.3">
      <c r="A9" s="5">
        <f t="shared" si="1"/>
        <v>28561</v>
      </c>
      <c r="B9" s="3">
        <f t="shared" si="0"/>
        <v>10.259797429846147</v>
      </c>
    </row>
    <row r="10" spans="1:2" x14ac:dyDescent="0.3">
      <c r="A10" s="5">
        <f t="shared" si="1"/>
        <v>37129.300000000003</v>
      </c>
      <c r="B10" s="3">
        <f t="shared" si="0"/>
        <v>10.522161694313638</v>
      </c>
    </row>
    <row r="11" spans="1:2" x14ac:dyDescent="0.3">
      <c r="A11" s="5">
        <f t="shared" si="1"/>
        <v>48268.090000000004</v>
      </c>
      <c r="B11" s="3">
        <f t="shared" si="0"/>
        <v>10.78452595878113</v>
      </c>
    </row>
    <row r="12" spans="1:2" x14ac:dyDescent="0.3">
      <c r="A12" s="5">
        <f t="shared" si="1"/>
        <v>62748.517000000007</v>
      </c>
      <c r="B12" s="3">
        <f t="shared" si="0"/>
        <v>11.046890223248621</v>
      </c>
    </row>
    <row r="13" spans="1:2" x14ac:dyDescent="0.3">
      <c r="A13" s="5">
        <f t="shared" si="1"/>
        <v>81573.072100000005</v>
      </c>
      <c r="B13" s="3">
        <f t="shared" si="0"/>
        <v>11.309254487716112</v>
      </c>
    </row>
    <row r="14" spans="1:2" x14ac:dyDescent="0.3">
      <c r="A14" s="5">
        <f t="shared" si="1"/>
        <v>106044.99373000002</v>
      </c>
      <c r="B14" s="3">
        <f t="shared" si="0"/>
        <v>11.571618752183602</v>
      </c>
    </row>
    <row r="15" spans="1:2" x14ac:dyDescent="0.3">
      <c r="A15" s="5">
        <f t="shared" si="1"/>
        <v>137858.49184900001</v>
      </c>
      <c r="B15" s="3">
        <f t="shared" si="0"/>
        <v>11.833983016651093</v>
      </c>
    </row>
    <row r="16" spans="1:2" x14ac:dyDescent="0.3">
      <c r="A16" s="5">
        <f t="shared" si="1"/>
        <v>179216.03940370004</v>
      </c>
      <c r="B16" s="3">
        <f t="shared" si="0"/>
        <v>12.096347281118584</v>
      </c>
    </row>
    <row r="17" spans="1:6" x14ac:dyDescent="0.3">
      <c r="A17" s="5">
        <f t="shared" si="1"/>
        <v>232980.85122481006</v>
      </c>
      <c r="B17" s="3">
        <f t="shared" si="0"/>
        <v>12.358711545586075</v>
      </c>
    </row>
    <row r="18" spans="1:6" x14ac:dyDescent="0.3">
      <c r="A18" s="5">
        <f t="shared" si="1"/>
        <v>302875.10659225308</v>
      </c>
      <c r="B18" s="3">
        <f t="shared" si="0"/>
        <v>12.621075810053567</v>
      </c>
    </row>
    <row r="22" spans="1:6" x14ac:dyDescent="0.3">
      <c r="A22" s="16" t="s">
        <v>143</v>
      </c>
    </row>
    <row r="23" spans="1:6" x14ac:dyDescent="0.3">
      <c r="A23" s="16"/>
    </row>
    <row r="24" spans="1:6" x14ac:dyDescent="0.3">
      <c r="A24" s="7" t="s">
        <v>5</v>
      </c>
      <c r="B24" s="7" t="s">
        <v>11</v>
      </c>
      <c r="C24" s="7" t="s">
        <v>12</v>
      </c>
      <c r="D24" s="7" t="s">
        <v>6</v>
      </c>
    </row>
    <row r="25" spans="1:6" x14ac:dyDescent="0.3">
      <c r="A25" s="5">
        <v>10000</v>
      </c>
      <c r="B25" s="3">
        <f>LN(A25)</f>
        <v>9.2103403719761836</v>
      </c>
    </row>
    <row r="26" spans="1:6" x14ac:dyDescent="0.3">
      <c r="A26" s="5">
        <v>10500</v>
      </c>
      <c r="B26" s="3">
        <f t="shared" ref="B26:B37" si="2">LN(A26)</f>
        <v>9.259130536145614</v>
      </c>
      <c r="C26" s="3">
        <f>B26-B25</f>
        <v>4.8790164169430383E-2</v>
      </c>
      <c r="D26" s="17">
        <f>A26/A25-1</f>
        <v>5.0000000000000044E-2</v>
      </c>
      <c r="F26" s="18"/>
    </row>
    <row r="27" spans="1:6" x14ac:dyDescent="0.3">
      <c r="A27" s="5">
        <v>11900</v>
      </c>
      <c r="B27" s="3">
        <f t="shared" si="2"/>
        <v>9.3842936790996205</v>
      </c>
      <c r="C27" s="3">
        <f>B27-B26</f>
        <v>0.12516314295400655</v>
      </c>
      <c r="D27" s="17">
        <f t="shared" ref="D27:D37" si="3">A27/A26-1</f>
        <v>0.1333333333333333</v>
      </c>
    </row>
    <row r="28" spans="1:6" x14ac:dyDescent="0.3">
      <c r="A28" s="5">
        <v>11000</v>
      </c>
      <c r="B28" s="3">
        <f t="shared" si="2"/>
        <v>9.3056505517805075</v>
      </c>
      <c r="C28" s="3">
        <f>B28-B27</f>
        <v>-7.8643127319113049E-2</v>
      </c>
      <c r="D28" s="17">
        <f t="shared" si="3"/>
        <v>-7.5630252100840289E-2</v>
      </c>
    </row>
    <row r="29" spans="1:6" x14ac:dyDescent="0.3">
      <c r="A29" s="5">
        <v>10900</v>
      </c>
      <c r="B29" s="3">
        <f t="shared" si="2"/>
        <v>9.2965180682172353</v>
      </c>
      <c r="C29" s="3">
        <f t="shared" ref="C29:C37" si="4">B29-B28</f>
        <v>-9.1324835632722312E-3</v>
      </c>
      <c r="D29" s="17">
        <f t="shared" si="3"/>
        <v>-9.0909090909090384E-3</v>
      </c>
    </row>
    <row r="30" spans="1:6" x14ac:dyDescent="0.3">
      <c r="A30" s="5">
        <v>10500</v>
      </c>
      <c r="B30" s="3">
        <f t="shared" si="2"/>
        <v>9.259130536145614</v>
      </c>
      <c r="C30" s="3">
        <f t="shared" si="4"/>
        <v>-3.7387532071621266E-2</v>
      </c>
      <c r="D30" s="17">
        <f t="shared" si="3"/>
        <v>-3.669724770642202E-2</v>
      </c>
    </row>
    <row r="31" spans="1:6" x14ac:dyDescent="0.3">
      <c r="A31" s="5">
        <v>12000</v>
      </c>
      <c r="B31" s="3">
        <f t="shared" si="2"/>
        <v>9.3926619287701367</v>
      </c>
      <c r="C31" s="3">
        <f t="shared" si="4"/>
        <v>0.13353139262452274</v>
      </c>
      <c r="D31" s="17">
        <f t="shared" si="3"/>
        <v>0.14285714285714279</v>
      </c>
    </row>
    <row r="32" spans="1:6" x14ac:dyDescent="0.3">
      <c r="A32" s="5">
        <v>12100</v>
      </c>
      <c r="B32" s="3">
        <f t="shared" si="2"/>
        <v>9.4009607315848331</v>
      </c>
      <c r="C32" s="3">
        <f t="shared" si="4"/>
        <v>8.2988028146964155E-3</v>
      </c>
      <c r="D32" s="17">
        <f t="shared" si="3"/>
        <v>8.3333333333333037E-3</v>
      </c>
    </row>
    <row r="33" spans="1:11" x14ac:dyDescent="0.3">
      <c r="A33" s="5">
        <v>12400</v>
      </c>
      <c r="B33" s="3">
        <f t="shared" si="2"/>
        <v>9.425451751593128</v>
      </c>
      <c r="C33" s="3">
        <f t="shared" si="4"/>
        <v>2.4491020008294839E-2</v>
      </c>
      <c r="D33" s="17">
        <f t="shared" si="3"/>
        <v>2.4793388429751984E-2</v>
      </c>
    </row>
    <row r="34" spans="1:11" x14ac:dyDescent="0.3">
      <c r="A34" s="5">
        <v>13000</v>
      </c>
      <c r="B34" s="3">
        <f t="shared" si="2"/>
        <v>9.4727046364436731</v>
      </c>
      <c r="C34" s="3">
        <f t="shared" si="4"/>
        <v>4.7252884850545129E-2</v>
      </c>
      <c r="D34" s="17">
        <f t="shared" si="3"/>
        <v>4.8387096774193505E-2</v>
      </c>
    </row>
    <row r="35" spans="1:11" x14ac:dyDescent="0.3">
      <c r="A35" s="5">
        <v>13000</v>
      </c>
      <c r="B35" s="3">
        <f t="shared" si="2"/>
        <v>9.4727046364436731</v>
      </c>
      <c r="C35" s="3">
        <f t="shared" si="4"/>
        <v>0</v>
      </c>
      <c r="D35" s="17">
        <f t="shared" si="3"/>
        <v>0</v>
      </c>
    </row>
    <row r="36" spans="1:11" x14ac:dyDescent="0.3">
      <c r="A36" s="5">
        <v>12900</v>
      </c>
      <c r="B36" s="3">
        <f t="shared" si="2"/>
        <v>9.4649825903497629</v>
      </c>
      <c r="C36" s="3">
        <f t="shared" si="4"/>
        <v>-7.7220460939102509E-3</v>
      </c>
      <c r="D36" s="17">
        <f t="shared" si="3"/>
        <v>-7.692307692307665E-3</v>
      </c>
    </row>
    <row r="37" spans="1:11" x14ac:dyDescent="0.3">
      <c r="A37" s="5">
        <v>10500</v>
      </c>
      <c r="B37" s="3">
        <f t="shared" si="2"/>
        <v>9.259130536145614</v>
      </c>
      <c r="C37" s="3">
        <f t="shared" si="4"/>
        <v>-0.20585205420414887</v>
      </c>
      <c r="D37" s="17">
        <f t="shared" si="3"/>
        <v>-0.18604651162790697</v>
      </c>
      <c r="E37" s="3"/>
      <c r="F37" s="3"/>
    </row>
    <row r="38" spans="1:11" x14ac:dyDescent="0.3">
      <c r="C38" s="3">
        <f>SUM(C26:C37)</f>
        <v>4.8790164169430383E-2</v>
      </c>
      <c r="D38" s="3">
        <f>SUM(D26:D37)</f>
        <v>9.2547066509368947E-2</v>
      </c>
    </row>
    <row r="39" spans="1:11" x14ac:dyDescent="0.3">
      <c r="C39" s="3">
        <f>EXP(C38)</f>
        <v>1.0499999999999983</v>
      </c>
      <c r="D39" s="3"/>
    </row>
    <row r="42" spans="1:11" x14ac:dyDescent="0.3">
      <c r="A42" s="16" t="s">
        <v>14</v>
      </c>
    </row>
    <row r="44" spans="1:11" x14ac:dyDescent="0.3">
      <c r="A44" s="7" t="s">
        <v>5</v>
      </c>
      <c r="B44" s="7" t="s">
        <v>10</v>
      </c>
      <c r="C44" s="7" t="s">
        <v>6</v>
      </c>
      <c r="D44" s="7" t="s">
        <v>11</v>
      </c>
      <c r="E44" s="7" t="s">
        <v>12</v>
      </c>
    </row>
    <row r="45" spans="1:11" x14ac:dyDescent="0.3">
      <c r="A45" s="5">
        <v>10000</v>
      </c>
      <c r="D45" s="3">
        <f>LN(A45)</f>
        <v>9.2103403719761836</v>
      </c>
      <c r="K45" s="5"/>
    </row>
    <row r="46" spans="1:11" x14ac:dyDescent="0.3">
      <c r="A46" s="5">
        <v>15000</v>
      </c>
      <c r="B46" s="11">
        <f>A46-A45</f>
        <v>5000</v>
      </c>
      <c r="C46" s="15">
        <f>A46/A45-1</f>
        <v>0.5</v>
      </c>
      <c r="D46" s="3">
        <f>LN(A46)</f>
        <v>9.6158054800843473</v>
      </c>
      <c r="E46" s="12">
        <f>D46-D45</f>
        <v>0.40546510810816372</v>
      </c>
      <c r="K46" s="5"/>
    </row>
    <row r="47" spans="1:11" x14ac:dyDescent="0.3">
      <c r="A47" s="5"/>
      <c r="B47" s="10"/>
      <c r="C47" s="15"/>
      <c r="D47" s="3"/>
      <c r="E47" s="3"/>
      <c r="K47" s="5"/>
    </row>
    <row r="48" spans="1:11" x14ac:dyDescent="0.3">
      <c r="A48" s="5">
        <v>1000000</v>
      </c>
      <c r="B48" s="10"/>
      <c r="C48" s="15"/>
      <c r="D48" s="3">
        <f>LN(A48)</f>
        <v>13.815510557964274</v>
      </c>
      <c r="E48" s="3"/>
      <c r="K48" s="5"/>
    </row>
    <row r="49" spans="1:11" x14ac:dyDescent="0.3">
      <c r="A49" s="5">
        <v>1005000</v>
      </c>
      <c r="B49" s="11">
        <f>A49-A48</f>
        <v>5000</v>
      </c>
      <c r="C49" s="15">
        <f>A49/A48-1</f>
        <v>4.9999999999998934E-3</v>
      </c>
      <c r="D49" s="3">
        <f>LN(A49)</f>
        <v>13.820498099475314</v>
      </c>
      <c r="E49" s="3"/>
      <c r="G49" s="13" t="s">
        <v>144</v>
      </c>
      <c r="K49" s="5"/>
    </row>
    <row r="50" spans="1:11" x14ac:dyDescent="0.3">
      <c r="A50" s="5"/>
      <c r="B50" s="10"/>
      <c r="C50" s="1"/>
      <c r="D50" s="3"/>
      <c r="E50" s="3"/>
      <c r="K50" s="5"/>
    </row>
    <row r="51" spans="1:11" x14ac:dyDescent="0.3">
      <c r="A51" s="5">
        <v>1000000</v>
      </c>
      <c r="D51" s="3">
        <f>LN(A51)</f>
        <v>13.815510557964274</v>
      </c>
      <c r="E51" s="3"/>
      <c r="K51" s="5"/>
    </row>
    <row r="52" spans="1:11" x14ac:dyDescent="0.3">
      <c r="A52" s="5">
        <v>1500000</v>
      </c>
      <c r="B52" s="10">
        <f>A52-A51</f>
        <v>500000</v>
      </c>
      <c r="C52" s="1">
        <f>A52/A51-1</f>
        <v>0.5</v>
      </c>
      <c r="D52" s="3">
        <f>LN(A52)</f>
        <v>14.220975666072439</v>
      </c>
      <c r="E52" s="12">
        <f>D52-D51</f>
        <v>0.4054651081081655</v>
      </c>
      <c r="G52" s="14" t="s">
        <v>145</v>
      </c>
      <c r="K52" s="5"/>
    </row>
    <row r="53" spans="1:11" x14ac:dyDescent="0.3">
      <c r="B53" s="10"/>
      <c r="C53" s="10"/>
      <c r="K53" s="5"/>
    </row>
    <row r="54" spans="1:11" x14ac:dyDescent="0.3">
      <c r="B54" s="10"/>
      <c r="C54" s="10"/>
      <c r="K54" s="5"/>
    </row>
    <row r="55" spans="1:11" x14ac:dyDescent="0.3">
      <c r="A55" s="7"/>
      <c r="K55" s="5"/>
    </row>
    <row r="56" spans="1:11" x14ac:dyDescent="0.3">
      <c r="A56" s="5"/>
      <c r="K56" s="5"/>
    </row>
    <row r="57" spans="1:11" x14ac:dyDescent="0.3">
      <c r="A57" s="5"/>
      <c r="K57" s="5"/>
    </row>
    <row r="58" spans="1:11" x14ac:dyDescent="0.3">
      <c r="A58" s="5"/>
      <c r="K58" s="5"/>
    </row>
    <row r="59" spans="1:11" x14ac:dyDescent="0.3">
      <c r="K59" s="5"/>
    </row>
    <row r="60" spans="1:11" x14ac:dyDescent="0.3">
      <c r="K60" s="5"/>
    </row>
    <row r="61" spans="1:11" x14ac:dyDescent="0.3">
      <c r="K61" s="5"/>
    </row>
    <row r="62" spans="1:11" x14ac:dyDescent="0.3">
      <c r="K62" s="5"/>
    </row>
    <row r="63" spans="1:11" x14ac:dyDescent="0.3">
      <c r="K63" s="5"/>
    </row>
    <row r="64" spans="1:11" x14ac:dyDescent="0.3">
      <c r="K64" s="5"/>
    </row>
    <row r="65" spans="11:11" x14ac:dyDescent="0.3">
      <c r="K65" s="5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2B710-6916-41CB-AC2E-A3E74EA7AE4C}">
  <dimension ref="K2:M69"/>
  <sheetViews>
    <sheetView showGridLines="0" zoomScale="80" zoomScaleNormal="80" workbookViewId="0">
      <selection activeCell="R130" sqref="R130"/>
    </sheetView>
  </sheetViews>
  <sheetFormatPr defaultRowHeight="14.4" x14ac:dyDescent="0.3"/>
  <sheetData>
    <row r="2" spans="11:11" x14ac:dyDescent="0.3">
      <c r="K2" s="21" t="s">
        <v>54</v>
      </c>
    </row>
    <row r="61" spans="13:13" x14ac:dyDescent="0.3">
      <c r="M61" s="21" t="s">
        <v>54</v>
      </c>
    </row>
    <row r="63" spans="13:13" x14ac:dyDescent="0.3">
      <c r="M63" t="s">
        <v>52</v>
      </c>
    </row>
    <row r="65" spans="13:13" x14ac:dyDescent="0.3">
      <c r="M65" t="s">
        <v>53</v>
      </c>
    </row>
    <row r="67" spans="13:13" x14ac:dyDescent="0.3">
      <c r="M67" s="19" t="s">
        <v>146</v>
      </c>
    </row>
    <row r="69" spans="13:13" x14ac:dyDescent="0.3">
      <c r="M69" s="19" t="s">
        <v>55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AE27F-C921-441C-9825-6B98E8A49793}">
  <dimension ref="A1:V81"/>
  <sheetViews>
    <sheetView zoomScale="80" zoomScaleNormal="80" workbookViewId="0">
      <selection activeCell="F1" sqref="F1"/>
    </sheetView>
  </sheetViews>
  <sheetFormatPr defaultRowHeight="14.4" x14ac:dyDescent="0.3"/>
  <cols>
    <col min="1" max="1" width="10.109375" style="2" bestFit="1" customWidth="1"/>
    <col min="2" max="2" width="23.88671875" style="2" bestFit="1" customWidth="1"/>
    <col min="7" max="7" width="10.109375" bestFit="1" customWidth="1"/>
    <col min="9" max="9" width="12.44140625" bestFit="1" customWidth="1"/>
    <col min="10" max="10" width="9.5546875" bestFit="1" customWidth="1"/>
    <col min="11" max="11" width="12.77734375" bestFit="1" customWidth="1"/>
    <col min="12" max="12" width="9.5546875" bestFit="1" customWidth="1"/>
    <col min="15" max="15" width="10.21875" bestFit="1" customWidth="1"/>
  </cols>
  <sheetData>
    <row r="1" spans="1:19" x14ac:dyDescent="0.3">
      <c r="A1" s="22" t="s">
        <v>56</v>
      </c>
      <c r="B1" s="7" t="s">
        <v>66</v>
      </c>
      <c r="C1" s="7" t="s">
        <v>57</v>
      </c>
      <c r="D1" s="7" t="s">
        <v>58</v>
      </c>
      <c r="E1" s="7" t="s">
        <v>59</v>
      </c>
    </row>
    <row r="2" spans="1:19" x14ac:dyDescent="0.3">
      <c r="A2" s="20">
        <v>39903</v>
      </c>
      <c r="B2" s="27">
        <v>-2.2701180000000001</v>
      </c>
    </row>
    <row r="3" spans="1:19" x14ac:dyDescent="0.3">
      <c r="A3" s="20">
        <v>39994</v>
      </c>
      <c r="B3" s="27">
        <v>-2.1362239999999999</v>
      </c>
      <c r="C3" s="3">
        <f>B3-B2</f>
        <v>0.13389400000000018</v>
      </c>
      <c r="D3" s="2">
        <v>1</v>
      </c>
      <c r="E3">
        <f>B2</f>
        <v>-2.2701180000000001</v>
      </c>
      <c r="G3" t="s">
        <v>60</v>
      </c>
      <c r="I3" t="s">
        <v>61</v>
      </c>
      <c r="J3" s="25">
        <f t="array" ref="J3:J4">LINEST(C3:C57,E3:E57,0,1)</f>
        <v>4.0626603805232198E-3</v>
      </c>
      <c r="N3" t="s">
        <v>15</v>
      </c>
    </row>
    <row r="4" spans="1:19" ht="15" thickBot="1" x14ac:dyDescent="0.35">
      <c r="A4" s="20">
        <v>40086</v>
      </c>
      <c r="B4" s="27">
        <v>-2.08345</v>
      </c>
      <c r="C4" s="3">
        <f t="shared" ref="C4:C57" si="0">B4-B3</f>
        <v>5.2773999999999877E-2</v>
      </c>
      <c r="D4" s="2">
        <v>2</v>
      </c>
      <c r="E4">
        <f t="shared" ref="E4:E57" si="1">B3</f>
        <v>-2.1362239999999999</v>
      </c>
      <c r="I4" t="s">
        <v>62</v>
      </c>
      <c r="J4" s="25">
        <v>3.8320701296599502E-3</v>
      </c>
    </row>
    <row r="5" spans="1:19" x14ac:dyDescent="0.3">
      <c r="A5" s="20">
        <v>40178</v>
      </c>
      <c r="B5" s="27">
        <v>-2.0667230000000001</v>
      </c>
      <c r="C5" s="3">
        <f t="shared" si="0"/>
        <v>1.6726999999999936E-2</v>
      </c>
      <c r="D5" s="2">
        <v>3</v>
      </c>
      <c r="E5">
        <f t="shared" si="1"/>
        <v>-2.08345</v>
      </c>
      <c r="I5" t="s">
        <v>63</v>
      </c>
      <c r="J5" s="25">
        <f>J3/J4</f>
        <v>1.0601738076447289</v>
      </c>
      <c r="N5" s="30" t="s">
        <v>16</v>
      </c>
      <c r="O5" s="30"/>
    </row>
    <row r="6" spans="1:19" x14ac:dyDescent="0.3">
      <c r="A6" s="20">
        <v>40268</v>
      </c>
      <c r="B6" s="27">
        <v>-2.0494940000000001</v>
      </c>
      <c r="C6" s="3">
        <f t="shared" si="0"/>
        <v>1.7228999999999939E-2</v>
      </c>
      <c r="D6" s="2">
        <v>4</v>
      </c>
      <c r="E6">
        <f t="shared" si="1"/>
        <v>-2.0667230000000001</v>
      </c>
      <c r="N6" t="s">
        <v>17</v>
      </c>
      <c r="O6">
        <v>0.1427929719034513</v>
      </c>
    </row>
    <row r="7" spans="1:19" x14ac:dyDescent="0.3">
      <c r="A7" s="20">
        <v>40359</v>
      </c>
      <c r="B7" s="27">
        <v>-2.0923240000000001</v>
      </c>
      <c r="C7" s="3">
        <f t="shared" si="0"/>
        <v>-4.2829999999999924E-2</v>
      </c>
      <c r="D7" s="2">
        <v>5</v>
      </c>
      <c r="E7">
        <f t="shared" si="1"/>
        <v>-2.0494940000000001</v>
      </c>
      <c r="G7" t="s">
        <v>64</v>
      </c>
      <c r="I7" t="s">
        <v>61</v>
      </c>
      <c r="J7" s="12">
        <f t="array" ref="J7:K8">LINEST(C3:C57,E3:E57,1,1)</f>
        <v>-4.8644856546301313E-3</v>
      </c>
      <c r="K7" s="3">
        <v>-2.1776281279940697E-2</v>
      </c>
      <c r="N7" t="s">
        <v>18</v>
      </c>
      <c r="O7">
        <v>2.0389832825019834E-2</v>
      </c>
    </row>
    <row r="8" spans="1:19" x14ac:dyDescent="0.3">
      <c r="A8" s="20">
        <v>40451</v>
      </c>
      <c r="B8" s="27">
        <v>-2.0858620000000001</v>
      </c>
      <c r="C8" s="3">
        <f t="shared" si="0"/>
        <v>6.4619999999999678E-3</v>
      </c>
      <c r="D8" s="2">
        <v>6</v>
      </c>
      <c r="E8">
        <f t="shared" si="1"/>
        <v>-2.0923240000000001</v>
      </c>
      <c r="I8" t="s">
        <v>62</v>
      </c>
      <c r="J8" s="12">
        <v>2.5450010974014555E-2</v>
      </c>
      <c r="K8" s="3">
        <v>6.1361549292805788E-2</v>
      </c>
      <c r="N8" t="s">
        <v>19</v>
      </c>
      <c r="O8">
        <v>1.8713143065013165E-3</v>
      </c>
    </row>
    <row r="9" spans="1:19" x14ac:dyDescent="0.3">
      <c r="A9" s="20">
        <v>40543</v>
      </c>
      <c r="B9" s="27">
        <v>-2.0826470000000001</v>
      </c>
      <c r="C9" s="3">
        <f t="shared" si="0"/>
        <v>3.2149999999999679E-3</v>
      </c>
      <c r="D9" s="2">
        <v>7</v>
      </c>
      <c r="E9">
        <f t="shared" si="1"/>
        <v>-2.0858620000000001</v>
      </c>
      <c r="I9" t="s">
        <v>63</v>
      </c>
      <c r="J9" s="12">
        <f>J7/J8</f>
        <v>-0.19113884310686385</v>
      </c>
      <c r="K9" s="3">
        <f>K7/K8</f>
        <v>-0.35488480214259865</v>
      </c>
      <c r="L9" s="23"/>
      <c r="N9" t="s">
        <v>20</v>
      </c>
      <c r="O9">
        <v>6.8520912139968554E-2</v>
      </c>
    </row>
    <row r="10" spans="1:19" ht="15" thickBot="1" x14ac:dyDescent="0.35">
      <c r="A10" s="20">
        <v>40633</v>
      </c>
      <c r="B10" s="27">
        <v>-2.0325579999999999</v>
      </c>
      <c r="C10" s="3">
        <f t="shared" si="0"/>
        <v>5.0089000000000272E-2</v>
      </c>
      <c r="D10" s="2">
        <v>8</v>
      </c>
      <c r="E10">
        <f t="shared" si="1"/>
        <v>-2.0826470000000001</v>
      </c>
      <c r="N10" s="28" t="s">
        <v>21</v>
      </c>
      <c r="O10" s="28">
        <v>55</v>
      </c>
    </row>
    <row r="11" spans="1:19" x14ac:dyDescent="0.3">
      <c r="A11" s="20">
        <v>40724</v>
      </c>
      <c r="B11" s="27">
        <v>-2.0402209999999998</v>
      </c>
      <c r="C11" s="3">
        <f t="shared" si="0"/>
        <v>-7.6629999999999754E-3</v>
      </c>
      <c r="D11" s="2">
        <v>9</v>
      </c>
      <c r="E11">
        <f t="shared" si="1"/>
        <v>-2.0325579999999999</v>
      </c>
    </row>
    <row r="12" spans="1:19" ht="15" thickBot="1" x14ac:dyDescent="0.35">
      <c r="A12" s="20">
        <v>40816</v>
      </c>
      <c r="B12" s="27">
        <v>-2.0121570000000002</v>
      </c>
      <c r="C12" s="3">
        <f t="shared" si="0"/>
        <v>2.8063999999999645E-2</v>
      </c>
      <c r="D12" s="2">
        <v>10</v>
      </c>
      <c r="E12">
        <f t="shared" si="1"/>
        <v>-2.0402209999999998</v>
      </c>
      <c r="N12" t="s">
        <v>22</v>
      </c>
    </row>
    <row r="13" spans="1:19" x14ac:dyDescent="0.3">
      <c r="A13" s="20">
        <v>40908</v>
      </c>
      <c r="B13" s="27">
        <v>-1.9958359999999999</v>
      </c>
      <c r="C13" s="3">
        <f t="shared" si="0"/>
        <v>1.6321000000000252E-2</v>
      </c>
      <c r="D13" s="2">
        <v>11</v>
      </c>
      <c r="E13">
        <f t="shared" si="1"/>
        <v>-2.0121570000000002</v>
      </c>
      <c r="G13" t="s">
        <v>65</v>
      </c>
      <c r="I13" t="s">
        <v>61</v>
      </c>
      <c r="J13" s="34">
        <f t="array" ref="J13:L14">LINEST(C3:C57,D3:E57,1,1)</f>
        <v>-8.3359253485298948E-2</v>
      </c>
      <c r="K13" s="3">
        <v>-2.2138925139936535E-3</v>
      </c>
      <c r="L13" s="3">
        <v>-0.14684961070040292</v>
      </c>
      <c r="N13" s="29"/>
      <c r="O13" s="29" t="s">
        <v>27</v>
      </c>
      <c r="P13" s="29" t="s">
        <v>28</v>
      </c>
      <c r="Q13" s="29" t="s">
        <v>29</v>
      </c>
      <c r="R13" s="29" t="s">
        <v>30</v>
      </c>
      <c r="S13" s="29" t="s">
        <v>31</v>
      </c>
    </row>
    <row r="14" spans="1:19" x14ac:dyDescent="0.3">
      <c r="A14" s="20">
        <v>40999</v>
      </c>
      <c r="B14" s="27">
        <v>-1.988505</v>
      </c>
      <c r="C14" s="3">
        <f t="shared" si="0"/>
        <v>7.3309999999999764E-3</v>
      </c>
      <c r="D14" s="2">
        <v>12</v>
      </c>
      <c r="E14">
        <f t="shared" si="1"/>
        <v>-1.9958359999999999</v>
      </c>
      <c r="I14" t="s">
        <v>62</v>
      </c>
      <c r="J14" s="34">
        <v>4.25775031648499E-2</v>
      </c>
      <c r="K14" s="3">
        <v>9.8169660579662402E-4</v>
      </c>
      <c r="L14" s="3">
        <v>8.1065664095211223E-2</v>
      </c>
      <c r="N14" t="s">
        <v>23</v>
      </c>
      <c r="O14">
        <v>1</v>
      </c>
      <c r="P14">
        <v>5.2771618253623642E-3</v>
      </c>
      <c r="Q14">
        <v>5.2771618253623642E-3</v>
      </c>
      <c r="R14">
        <v>1.1239685024159196</v>
      </c>
      <c r="S14">
        <v>0.29387315327623031</v>
      </c>
    </row>
    <row r="15" spans="1:19" x14ac:dyDescent="0.3">
      <c r="A15" s="20">
        <v>41090</v>
      </c>
      <c r="B15" s="27">
        <v>-2.0144030000000002</v>
      </c>
      <c r="C15" s="3">
        <f t="shared" si="0"/>
        <v>-2.5898000000000199E-2</v>
      </c>
      <c r="D15" s="2">
        <v>13</v>
      </c>
      <c r="E15">
        <f t="shared" si="1"/>
        <v>-1.988505</v>
      </c>
      <c r="I15" t="s">
        <v>63</v>
      </c>
      <c r="J15" s="34">
        <f>J13/J14</f>
        <v>-1.9578239043880021</v>
      </c>
      <c r="K15" s="3">
        <f t="shared" ref="K15:L15" si="2">K13/K14</f>
        <v>-2.2551697753881212</v>
      </c>
      <c r="L15" s="3">
        <f t="shared" si="2"/>
        <v>-1.8114896403973053</v>
      </c>
      <c r="N15" t="s">
        <v>24</v>
      </c>
      <c r="O15">
        <v>54</v>
      </c>
      <c r="P15">
        <v>0.25353623162663769</v>
      </c>
      <c r="Q15">
        <v>4.6951154004932901E-3</v>
      </c>
    </row>
    <row r="16" spans="1:19" ht="15" thickBot="1" x14ac:dyDescent="0.35">
      <c r="A16" s="20">
        <v>41182</v>
      </c>
      <c r="B16" s="27">
        <v>-2.0069349999999999</v>
      </c>
      <c r="C16" s="3">
        <f t="shared" si="0"/>
        <v>7.4680000000002522E-3</v>
      </c>
      <c r="D16" s="2">
        <v>14</v>
      </c>
      <c r="E16">
        <f t="shared" si="1"/>
        <v>-2.0144030000000002</v>
      </c>
      <c r="N16" s="28" t="s">
        <v>25</v>
      </c>
      <c r="O16" s="28">
        <v>55</v>
      </c>
      <c r="P16" s="28">
        <v>0.25881339345200005</v>
      </c>
      <c r="Q16" s="28"/>
      <c r="R16" s="28"/>
      <c r="S16" s="28"/>
    </row>
    <row r="17" spans="1:22" ht="15" thickBot="1" x14ac:dyDescent="0.35">
      <c r="A17" s="20">
        <v>41274</v>
      </c>
      <c r="B17" s="27">
        <v>-1.935168</v>
      </c>
      <c r="C17" s="3">
        <f t="shared" si="0"/>
        <v>7.1766999999999914E-2</v>
      </c>
      <c r="D17" s="2">
        <v>15</v>
      </c>
      <c r="E17">
        <f t="shared" si="1"/>
        <v>-2.0069349999999999</v>
      </c>
    </row>
    <row r="18" spans="1:22" x14ac:dyDescent="0.3">
      <c r="A18" s="20">
        <v>41364</v>
      </c>
      <c r="B18" s="27">
        <v>-1.9186840000000001</v>
      </c>
      <c r="C18" s="3">
        <f t="shared" si="0"/>
        <v>1.6483999999999943E-2</v>
      </c>
      <c r="D18" s="2">
        <v>16</v>
      </c>
      <c r="E18">
        <f t="shared" si="1"/>
        <v>-1.935168</v>
      </c>
      <c r="N18" s="29"/>
      <c r="O18" s="29" t="s">
        <v>32</v>
      </c>
      <c r="P18" s="29" t="s">
        <v>20</v>
      </c>
      <c r="Q18" s="29" t="s">
        <v>33</v>
      </c>
      <c r="R18" s="29" t="s">
        <v>34</v>
      </c>
      <c r="S18" s="29" t="s">
        <v>35</v>
      </c>
      <c r="T18" s="29" t="s">
        <v>36</v>
      </c>
      <c r="U18" s="29" t="s">
        <v>37</v>
      </c>
      <c r="V18" s="29" t="s">
        <v>38</v>
      </c>
    </row>
    <row r="19" spans="1:22" x14ac:dyDescent="0.3">
      <c r="A19" s="20">
        <v>41455</v>
      </c>
      <c r="B19" s="27">
        <v>-1.948413</v>
      </c>
      <c r="C19" s="3">
        <f t="shared" si="0"/>
        <v>-2.9728999999999894E-2</v>
      </c>
      <c r="D19" s="2">
        <v>17</v>
      </c>
      <c r="E19">
        <f t="shared" si="1"/>
        <v>-1.9186840000000001</v>
      </c>
      <c r="N19" t="s">
        <v>26</v>
      </c>
      <c r="O19">
        <v>0</v>
      </c>
      <c r="P19" t="e">
        <v>#N/A</v>
      </c>
      <c r="Q19" t="e">
        <v>#N/A</v>
      </c>
      <c r="R19" t="e">
        <v>#N/A</v>
      </c>
      <c r="S19" t="e">
        <v>#N/A</v>
      </c>
      <c r="T19" t="e">
        <v>#N/A</v>
      </c>
      <c r="U19" t="e">
        <v>#N/A</v>
      </c>
      <c r="V19" t="e">
        <v>#N/A</v>
      </c>
    </row>
    <row r="20" spans="1:22" ht="15" thickBot="1" x14ac:dyDescent="0.35">
      <c r="A20" s="20">
        <v>41547</v>
      </c>
      <c r="B20" s="27">
        <v>-1.9776069999999999</v>
      </c>
      <c r="C20" s="3">
        <f t="shared" si="0"/>
        <v>-2.9193999999999942E-2</v>
      </c>
      <c r="D20" s="2">
        <v>18</v>
      </c>
      <c r="E20">
        <f t="shared" si="1"/>
        <v>-1.948413</v>
      </c>
      <c r="N20" s="28" t="s">
        <v>39</v>
      </c>
      <c r="O20" s="31">
        <v>4.0626603805232198E-3</v>
      </c>
      <c r="P20" s="31">
        <v>3.8320701296599502E-3</v>
      </c>
      <c r="Q20" s="31">
        <v>1.0601738076447289</v>
      </c>
      <c r="R20" s="28">
        <v>0.29378455445302859</v>
      </c>
      <c r="S20" s="28">
        <v>-3.6201776533161395E-3</v>
      </c>
      <c r="T20" s="28">
        <v>1.1745498414362579E-2</v>
      </c>
      <c r="U20" s="28">
        <v>-3.6201776533161395E-3</v>
      </c>
      <c r="V20" s="28">
        <v>1.1745498414362579E-2</v>
      </c>
    </row>
    <row r="21" spans="1:22" x14ac:dyDescent="0.3">
      <c r="A21" s="20">
        <v>41639</v>
      </c>
      <c r="B21" s="27">
        <v>-2.002481</v>
      </c>
      <c r="C21" s="3">
        <f t="shared" si="0"/>
        <v>-2.4874000000000063E-2</v>
      </c>
      <c r="D21" s="2">
        <v>19</v>
      </c>
      <c r="E21">
        <f t="shared" si="1"/>
        <v>-1.9776069999999999</v>
      </c>
    </row>
    <row r="22" spans="1:22" x14ac:dyDescent="0.3">
      <c r="A22" s="20">
        <v>41729</v>
      </c>
      <c r="B22" s="27">
        <v>-2.0189110000000001</v>
      </c>
      <c r="C22" s="3">
        <f t="shared" si="0"/>
        <v>-1.6430000000000167E-2</v>
      </c>
      <c r="D22" s="2">
        <v>20</v>
      </c>
      <c r="E22">
        <f t="shared" si="1"/>
        <v>-2.002481</v>
      </c>
    </row>
    <row r="23" spans="1:22" x14ac:dyDescent="0.3">
      <c r="A23" s="20">
        <v>41820</v>
      </c>
      <c r="B23" s="27">
        <v>-2.0572889999999999</v>
      </c>
      <c r="C23" s="3">
        <f t="shared" si="0"/>
        <v>-3.8377999999999801E-2</v>
      </c>
      <c r="D23" s="2">
        <v>21</v>
      </c>
      <c r="E23">
        <f t="shared" si="1"/>
        <v>-2.0189110000000001</v>
      </c>
      <c r="N23" t="s">
        <v>15</v>
      </c>
    </row>
    <row r="24" spans="1:22" ht="15" thickBot="1" x14ac:dyDescent="0.35">
      <c r="A24" s="20">
        <v>41912</v>
      </c>
      <c r="B24" s="27">
        <v>-2.0842529999999999</v>
      </c>
      <c r="C24" s="3">
        <f t="shared" si="0"/>
        <v>-2.6963999999999988E-2</v>
      </c>
      <c r="D24" s="2">
        <v>22</v>
      </c>
      <c r="E24">
        <f t="shared" si="1"/>
        <v>-2.0572889999999999</v>
      </c>
    </row>
    <row r="25" spans="1:22" x14ac:dyDescent="0.3">
      <c r="A25" s="20">
        <v>42004</v>
      </c>
      <c r="B25" s="27">
        <v>-2.096384</v>
      </c>
      <c r="C25" s="3">
        <f t="shared" si="0"/>
        <v>-1.2131000000000114E-2</v>
      </c>
      <c r="D25" s="2">
        <v>23</v>
      </c>
      <c r="E25">
        <f t="shared" si="1"/>
        <v>-2.0842529999999999</v>
      </c>
      <c r="N25" s="30" t="s">
        <v>16</v>
      </c>
      <c r="O25" s="30"/>
    </row>
    <row r="26" spans="1:22" x14ac:dyDescent="0.3">
      <c r="A26" s="20">
        <v>42094</v>
      </c>
      <c r="B26" s="27">
        <v>-2.1152760000000002</v>
      </c>
      <c r="C26" s="3">
        <f t="shared" si="0"/>
        <v>-1.8892000000000131E-2</v>
      </c>
      <c r="D26" s="2">
        <v>24</v>
      </c>
      <c r="E26">
        <f t="shared" si="1"/>
        <v>-2.096384</v>
      </c>
      <c r="N26" t="s">
        <v>17</v>
      </c>
      <c r="O26">
        <v>2.6245894905777254E-2</v>
      </c>
    </row>
    <row r="27" spans="1:22" x14ac:dyDescent="0.3">
      <c r="A27" s="20">
        <v>42185</v>
      </c>
      <c r="B27" s="27">
        <v>-2.1584850000000002</v>
      </c>
      <c r="C27" s="3">
        <f t="shared" si="0"/>
        <v>-4.3209000000000053E-2</v>
      </c>
      <c r="D27" s="2">
        <v>25</v>
      </c>
      <c r="E27">
        <f t="shared" si="1"/>
        <v>-2.1152760000000002</v>
      </c>
      <c r="N27" t="s">
        <v>18</v>
      </c>
      <c r="O27">
        <v>6.8884699940510447E-4</v>
      </c>
    </row>
    <row r="28" spans="1:22" x14ac:dyDescent="0.3">
      <c r="A28" s="20">
        <v>42277</v>
      </c>
      <c r="B28" s="27">
        <v>-2.1733129999999998</v>
      </c>
      <c r="C28" s="3">
        <f t="shared" si="0"/>
        <v>-1.4827999999999619E-2</v>
      </c>
      <c r="D28" s="2">
        <v>26</v>
      </c>
      <c r="E28">
        <f t="shared" si="1"/>
        <v>-2.1584850000000002</v>
      </c>
      <c r="N28" t="s">
        <v>19</v>
      </c>
      <c r="O28">
        <v>-1.8166080415700461E-2</v>
      </c>
    </row>
    <row r="29" spans="1:22" x14ac:dyDescent="0.3">
      <c r="A29" s="20">
        <v>42369</v>
      </c>
      <c r="B29" s="27">
        <v>-2.2414900000000002</v>
      </c>
      <c r="C29" s="3">
        <f t="shared" si="0"/>
        <v>-6.8177000000000376E-2</v>
      </c>
      <c r="D29" s="2">
        <v>27</v>
      </c>
      <c r="E29">
        <f t="shared" si="1"/>
        <v>-2.1733129999999998</v>
      </c>
      <c r="N29" t="s">
        <v>20</v>
      </c>
      <c r="O29">
        <v>6.9082284130778313E-2</v>
      </c>
    </row>
    <row r="30" spans="1:22" ht="15" thickBot="1" x14ac:dyDescent="0.35">
      <c r="A30" s="20">
        <v>42460</v>
      </c>
      <c r="B30" s="27">
        <v>-2.3136459999999999</v>
      </c>
      <c r="C30" s="3">
        <f t="shared" si="0"/>
        <v>-7.2155999999999665E-2</v>
      </c>
      <c r="D30" s="2">
        <v>28</v>
      </c>
      <c r="E30">
        <f t="shared" si="1"/>
        <v>-2.2414900000000002</v>
      </c>
      <c r="N30" s="28" t="s">
        <v>21</v>
      </c>
      <c r="O30" s="28">
        <v>55</v>
      </c>
    </row>
    <row r="31" spans="1:22" x14ac:dyDescent="0.3">
      <c r="A31" s="20">
        <v>42551</v>
      </c>
      <c r="B31" s="27">
        <v>-2.3591549999999999</v>
      </c>
      <c r="C31" s="3">
        <f t="shared" si="0"/>
        <v>-4.5509000000000022E-2</v>
      </c>
      <c r="D31" s="2">
        <v>29</v>
      </c>
      <c r="E31">
        <f t="shared" si="1"/>
        <v>-2.3136459999999999</v>
      </c>
    </row>
    <row r="32" spans="1:22" ht="15" thickBot="1" x14ac:dyDescent="0.35">
      <c r="A32" s="20">
        <v>42643</v>
      </c>
      <c r="B32" s="27">
        <v>-2.3623349999999999</v>
      </c>
      <c r="C32" s="3">
        <f t="shared" si="0"/>
        <v>-3.1799999999999606E-3</v>
      </c>
      <c r="D32" s="2">
        <v>30</v>
      </c>
      <c r="E32">
        <f t="shared" si="1"/>
        <v>-2.3591549999999999</v>
      </c>
      <c r="N32" t="s">
        <v>22</v>
      </c>
    </row>
    <row r="33" spans="1:22" x14ac:dyDescent="0.3">
      <c r="A33" s="20">
        <v>42735</v>
      </c>
      <c r="B33" s="27">
        <v>-2.434974</v>
      </c>
      <c r="C33" s="3">
        <f t="shared" si="0"/>
        <v>-7.263900000000012E-2</v>
      </c>
      <c r="D33" s="2">
        <v>31</v>
      </c>
      <c r="E33">
        <f t="shared" si="1"/>
        <v>-2.3623349999999999</v>
      </c>
      <c r="N33" s="29"/>
      <c r="O33" s="29" t="s">
        <v>27</v>
      </c>
      <c r="P33" s="29" t="s">
        <v>28</v>
      </c>
      <c r="Q33" s="29" t="s">
        <v>29</v>
      </c>
      <c r="R33" s="29" t="s">
        <v>30</v>
      </c>
      <c r="S33" s="29" t="s">
        <v>31</v>
      </c>
    </row>
    <row r="34" spans="1:22" x14ac:dyDescent="0.3">
      <c r="A34" s="20">
        <v>42825</v>
      </c>
      <c r="B34" s="27">
        <v>-2.5207410000000001</v>
      </c>
      <c r="C34" s="3">
        <f t="shared" si="0"/>
        <v>-8.5767000000000149E-2</v>
      </c>
      <c r="D34" s="2">
        <v>32</v>
      </c>
      <c r="E34">
        <f t="shared" si="1"/>
        <v>-2.434974</v>
      </c>
      <c r="N34" t="s">
        <v>23</v>
      </c>
      <c r="O34">
        <v>1</v>
      </c>
      <c r="P34">
        <v>1.7435374627133848E-4</v>
      </c>
      <c r="Q34">
        <v>1.7435374627133848E-4</v>
      </c>
      <c r="R34">
        <v>3.6534057344248215E-2</v>
      </c>
      <c r="S34">
        <v>0.84914716012740832</v>
      </c>
    </row>
    <row r="35" spans="1:22" x14ac:dyDescent="0.3">
      <c r="A35" s="20">
        <v>42916</v>
      </c>
      <c r="B35" s="27">
        <v>-2.6736490000000002</v>
      </c>
      <c r="C35" s="3">
        <f t="shared" si="0"/>
        <v>-0.15290800000000004</v>
      </c>
      <c r="D35" s="2">
        <v>33</v>
      </c>
      <c r="E35">
        <f t="shared" si="1"/>
        <v>-2.5207410000000001</v>
      </c>
      <c r="N35" t="s">
        <v>24</v>
      </c>
      <c r="O35">
        <v>53</v>
      </c>
      <c r="P35">
        <v>0.25293518497845596</v>
      </c>
      <c r="Q35">
        <v>4.7723619807255842E-3</v>
      </c>
    </row>
    <row r="36" spans="1:22" ht="15" thickBot="1" x14ac:dyDescent="0.35">
      <c r="A36" s="20">
        <v>43008</v>
      </c>
      <c r="B36" s="27">
        <v>-2.745752</v>
      </c>
      <c r="C36" s="3">
        <f t="shared" si="0"/>
        <v>-7.2102999999999806E-2</v>
      </c>
      <c r="D36" s="2">
        <v>34</v>
      </c>
      <c r="E36">
        <f t="shared" si="1"/>
        <v>-2.6736490000000002</v>
      </c>
      <c r="N36" s="28" t="s">
        <v>25</v>
      </c>
      <c r="O36" s="28">
        <v>54</v>
      </c>
      <c r="P36" s="28">
        <v>0.2531095387247273</v>
      </c>
      <c r="Q36" s="28"/>
      <c r="R36" s="28"/>
      <c r="S36" s="28"/>
    </row>
    <row r="37" spans="1:22" ht="15" thickBot="1" x14ac:dyDescent="0.35">
      <c r="A37" s="20">
        <v>43100</v>
      </c>
      <c r="B37" s="27">
        <v>-2.823461</v>
      </c>
      <c r="C37" s="3">
        <f t="shared" si="0"/>
        <v>-7.7709000000000028E-2</v>
      </c>
      <c r="D37" s="2">
        <v>35</v>
      </c>
      <c r="E37">
        <f t="shared" si="1"/>
        <v>-2.745752</v>
      </c>
    </row>
    <row r="38" spans="1:22" x14ac:dyDescent="0.3">
      <c r="A38" s="20">
        <v>43190</v>
      </c>
      <c r="B38" s="27">
        <v>-2.8913720000000001</v>
      </c>
      <c r="C38" s="3">
        <f t="shared" si="0"/>
        <v>-6.7911000000000055E-2</v>
      </c>
      <c r="D38" s="2">
        <v>36</v>
      </c>
      <c r="E38">
        <f t="shared" si="1"/>
        <v>-2.823461</v>
      </c>
      <c r="N38" s="29"/>
      <c r="O38" s="29" t="s">
        <v>32</v>
      </c>
      <c r="P38" s="29" t="s">
        <v>20</v>
      </c>
      <c r="Q38" s="29" t="s">
        <v>33</v>
      </c>
      <c r="R38" s="29" t="s">
        <v>34</v>
      </c>
      <c r="S38" s="29" t="s">
        <v>35</v>
      </c>
      <c r="T38" s="29" t="s">
        <v>36</v>
      </c>
      <c r="U38" s="29" t="s">
        <v>37</v>
      </c>
      <c r="V38" s="29" t="s">
        <v>38</v>
      </c>
    </row>
    <row r="39" spans="1:22" x14ac:dyDescent="0.3">
      <c r="A39" s="20">
        <v>43281</v>
      </c>
      <c r="B39" s="27">
        <v>-2.9132310000000001</v>
      </c>
      <c r="C39" s="3">
        <f t="shared" si="0"/>
        <v>-2.1859000000000073E-2</v>
      </c>
      <c r="D39" s="2">
        <v>37</v>
      </c>
      <c r="E39">
        <f t="shared" si="1"/>
        <v>-2.8913720000000001</v>
      </c>
      <c r="N39" t="s">
        <v>26</v>
      </c>
      <c r="O39">
        <v>-2.1776281279940697E-2</v>
      </c>
      <c r="P39">
        <v>6.1361549292805788E-2</v>
      </c>
      <c r="Q39">
        <v>-0.35488480214259865</v>
      </c>
      <c r="R39">
        <v>0.72408422353625568</v>
      </c>
      <c r="S39">
        <v>-0.14485196304048595</v>
      </c>
      <c r="T39">
        <v>0.10129940048060457</v>
      </c>
      <c r="U39">
        <v>-0.14485196304048595</v>
      </c>
      <c r="V39">
        <v>0.10129940048060457</v>
      </c>
    </row>
    <row r="40" spans="1:22" ht="15" thickBot="1" x14ac:dyDescent="0.35">
      <c r="A40" s="20">
        <v>43373</v>
      </c>
      <c r="B40" s="27">
        <v>-2.922482</v>
      </c>
      <c r="C40" s="3">
        <f t="shared" si="0"/>
        <v>-9.2509999999998982E-3</v>
      </c>
      <c r="D40" s="2">
        <v>38</v>
      </c>
      <c r="E40">
        <f t="shared" si="1"/>
        <v>-2.9132310000000001</v>
      </c>
      <c r="N40" s="28" t="s">
        <v>39</v>
      </c>
      <c r="O40" s="33">
        <v>-4.8644856546301313E-3</v>
      </c>
      <c r="P40" s="33">
        <v>2.5450010974014555E-2</v>
      </c>
      <c r="Q40" s="33">
        <v>-0.19113884310686385</v>
      </c>
      <c r="R40" s="28">
        <v>0.84914716012744484</v>
      </c>
      <c r="S40" s="28">
        <v>-5.5910743246555657E-2</v>
      </c>
      <c r="T40" s="28">
        <v>4.6181771937295397E-2</v>
      </c>
      <c r="U40" s="28">
        <v>-5.5910743246555657E-2</v>
      </c>
      <c r="V40" s="28">
        <v>4.6181771937295397E-2</v>
      </c>
    </row>
    <row r="41" spans="1:22" x14ac:dyDescent="0.3">
      <c r="A41" s="20">
        <v>43465</v>
      </c>
      <c r="B41" s="27">
        <v>-2.9877639999999999</v>
      </c>
      <c r="C41" s="3">
        <f t="shared" si="0"/>
        <v>-6.528199999999984E-2</v>
      </c>
      <c r="D41" s="2">
        <v>39</v>
      </c>
      <c r="E41">
        <f t="shared" si="1"/>
        <v>-2.922482</v>
      </c>
    </row>
    <row r="42" spans="1:22" x14ac:dyDescent="0.3">
      <c r="A42" s="20">
        <v>43555</v>
      </c>
      <c r="B42" s="27">
        <v>-2.9897499999999999</v>
      </c>
      <c r="C42" s="3">
        <f t="shared" si="0"/>
        <v>-1.9860000000000433E-3</v>
      </c>
      <c r="D42" s="2">
        <v>40</v>
      </c>
      <c r="E42">
        <f t="shared" si="1"/>
        <v>-2.9877639999999999</v>
      </c>
    </row>
    <row r="43" spans="1:22" x14ac:dyDescent="0.3">
      <c r="A43" s="20">
        <v>43646</v>
      </c>
      <c r="B43" s="27">
        <v>-3.0017499999999999</v>
      </c>
      <c r="C43" s="3">
        <f t="shared" si="0"/>
        <v>-1.2000000000000011E-2</v>
      </c>
      <c r="D43" s="2">
        <v>41</v>
      </c>
      <c r="E43">
        <f t="shared" si="1"/>
        <v>-2.9897499999999999</v>
      </c>
      <c r="N43" t="s">
        <v>15</v>
      </c>
    </row>
    <row r="44" spans="1:22" ht="15" thickBot="1" x14ac:dyDescent="0.35">
      <c r="A44" s="20">
        <v>43738</v>
      </c>
      <c r="B44" s="27">
        <v>-2.9877639999999999</v>
      </c>
      <c r="C44" s="3">
        <f t="shared" si="0"/>
        <v>1.3986000000000054E-2</v>
      </c>
      <c r="D44" s="2">
        <v>42</v>
      </c>
      <c r="E44">
        <f t="shared" si="1"/>
        <v>-3.0017499999999999</v>
      </c>
    </row>
    <row r="45" spans="1:22" x14ac:dyDescent="0.3">
      <c r="A45" s="20">
        <v>43830</v>
      </c>
      <c r="B45" s="27">
        <v>-3.0118619999999998</v>
      </c>
      <c r="C45" s="3">
        <f t="shared" si="0"/>
        <v>-2.4097999999999953E-2</v>
      </c>
      <c r="D45" s="2">
        <v>43</v>
      </c>
      <c r="E45">
        <f t="shared" si="1"/>
        <v>-2.9877639999999999</v>
      </c>
      <c r="N45" s="30" t="s">
        <v>16</v>
      </c>
      <c r="O45" s="30"/>
    </row>
    <row r="46" spans="1:22" x14ac:dyDescent="0.3">
      <c r="A46" s="20">
        <v>43921</v>
      </c>
      <c r="B46" s="27">
        <v>-2.9584359999999998</v>
      </c>
      <c r="C46" s="3">
        <f t="shared" si="0"/>
        <v>5.3425999999999974E-2</v>
      </c>
      <c r="D46" s="2">
        <v>44</v>
      </c>
      <c r="E46">
        <f t="shared" si="1"/>
        <v>-3.0118619999999998</v>
      </c>
      <c r="N46" t="s">
        <v>17</v>
      </c>
      <c r="O46">
        <v>0.29952927416616393</v>
      </c>
    </row>
    <row r="47" spans="1:22" x14ac:dyDescent="0.3">
      <c r="A47" s="20">
        <v>44012</v>
      </c>
      <c r="B47" s="27">
        <v>-2.6036899999999998</v>
      </c>
      <c r="C47" s="3">
        <f t="shared" si="0"/>
        <v>0.35474600000000001</v>
      </c>
      <c r="D47" s="2">
        <v>45</v>
      </c>
      <c r="E47">
        <f t="shared" si="1"/>
        <v>-2.9584359999999998</v>
      </c>
      <c r="N47" t="s">
        <v>18</v>
      </c>
      <c r="O47">
        <v>8.9717786082508993E-2</v>
      </c>
    </row>
    <row r="48" spans="1:22" x14ac:dyDescent="0.3">
      <c r="A48" s="20">
        <v>44104</v>
      </c>
      <c r="B48" s="27">
        <v>-2.5996440000000001</v>
      </c>
      <c r="C48" s="3">
        <f t="shared" si="0"/>
        <v>4.045999999999772E-3</v>
      </c>
      <c r="D48" s="2">
        <v>46</v>
      </c>
      <c r="E48">
        <f t="shared" si="1"/>
        <v>-2.6036899999999998</v>
      </c>
      <c r="N48" t="s">
        <v>19</v>
      </c>
      <c r="O48">
        <v>5.4706931701067038E-2</v>
      </c>
    </row>
    <row r="49" spans="1:22" x14ac:dyDescent="0.3">
      <c r="A49" s="20">
        <v>44196</v>
      </c>
      <c r="B49" s="27">
        <v>-2.5809769999999999</v>
      </c>
      <c r="C49" s="3">
        <f t="shared" si="0"/>
        <v>1.8667000000000211E-2</v>
      </c>
      <c r="D49" s="2">
        <v>47</v>
      </c>
      <c r="E49">
        <f t="shared" si="1"/>
        <v>-2.5996440000000001</v>
      </c>
      <c r="N49" t="s">
        <v>20</v>
      </c>
      <c r="O49">
        <v>6.6564184073889809E-2</v>
      </c>
    </row>
    <row r="50" spans="1:22" ht="15" thickBot="1" x14ac:dyDescent="0.35">
      <c r="A50" s="20">
        <v>44286</v>
      </c>
      <c r="B50" s="27">
        <v>-2.528232</v>
      </c>
      <c r="C50" s="3">
        <f t="shared" si="0"/>
        <v>5.274499999999982E-2</v>
      </c>
      <c r="D50" s="2">
        <v>48</v>
      </c>
      <c r="E50">
        <f t="shared" si="1"/>
        <v>-2.5809769999999999</v>
      </c>
      <c r="N50" s="28" t="s">
        <v>21</v>
      </c>
      <c r="O50" s="28">
        <v>55</v>
      </c>
    </row>
    <row r="51" spans="1:22" x14ac:dyDescent="0.3">
      <c r="A51" s="20">
        <v>44377</v>
      </c>
      <c r="B51" s="27">
        <v>-2.5561880000000001</v>
      </c>
      <c r="C51" s="3">
        <f t="shared" si="0"/>
        <v>-2.7956000000000092E-2</v>
      </c>
      <c r="D51" s="2">
        <v>49</v>
      </c>
      <c r="E51">
        <f t="shared" si="1"/>
        <v>-2.528232</v>
      </c>
    </row>
    <row r="52" spans="1:22" ht="15" thickBot="1" x14ac:dyDescent="0.35">
      <c r="A52" s="20">
        <v>44469</v>
      </c>
      <c r="B52" s="27">
        <v>-2.6464850000000002</v>
      </c>
      <c r="C52" s="3">
        <f t="shared" si="0"/>
        <v>-9.0297000000000072E-2</v>
      </c>
      <c r="D52" s="2">
        <v>50</v>
      </c>
      <c r="E52">
        <f t="shared" si="1"/>
        <v>-2.5561880000000001</v>
      </c>
      <c r="N52" t="s">
        <v>22</v>
      </c>
    </row>
    <row r="53" spans="1:22" x14ac:dyDescent="0.3">
      <c r="A53" s="20">
        <v>44561</v>
      </c>
      <c r="B53" s="27">
        <v>-2.6941470000000001</v>
      </c>
      <c r="C53" s="3">
        <f t="shared" si="0"/>
        <v>-4.7661999999999871E-2</v>
      </c>
      <c r="D53" s="2">
        <v>51</v>
      </c>
      <c r="E53">
        <f t="shared" si="1"/>
        <v>-2.6464850000000002</v>
      </c>
      <c r="N53" s="29"/>
      <c r="O53" s="29" t="s">
        <v>27</v>
      </c>
      <c r="P53" s="29" t="s">
        <v>28</v>
      </c>
      <c r="Q53" s="29" t="s">
        <v>29</v>
      </c>
      <c r="R53" s="29" t="s">
        <v>30</v>
      </c>
      <c r="S53" s="29" t="s">
        <v>31</v>
      </c>
    </row>
    <row r="54" spans="1:22" x14ac:dyDescent="0.3">
      <c r="A54" s="20">
        <v>44651</v>
      </c>
      <c r="B54" s="27">
        <v>-2.7075499999999999</v>
      </c>
      <c r="C54" s="3">
        <f t="shared" si="0"/>
        <v>-1.3402999999999832E-2</v>
      </c>
      <c r="D54" s="2">
        <v>52</v>
      </c>
      <c r="E54">
        <f t="shared" si="1"/>
        <v>-2.6941470000000001</v>
      </c>
      <c r="N54" t="s">
        <v>23</v>
      </c>
      <c r="O54">
        <v>2</v>
      </c>
      <c r="P54">
        <v>2.2708427450747609E-2</v>
      </c>
      <c r="Q54">
        <v>1.1354213725373805E-2</v>
      </c>
      <c r="R54">
        <v>2.5625705989644536</v>
      </c>
      <c r="S54">
        <v>8.6811544802977925E-2</v>
      </c>
    </row>
    <row r="55" spans="1:22" x14ac:dyDescent="0.3">
      <c r="A55" s="20">
        <v>44742</v>
      </c>
      <c r="B55" s="27">
        <v>-2.7677999999999998</v>
      </c>
      <c r="C55" s="3">
        <f t="shared" si="0"/>
        <v>-6.0249999999999915E-2</v>
      </c>
      <c r="D55" s="2">
        <v>53</v>
      </c>
      <c r="E55">
        <f t="shared" si="1"/>
        <v>-2.7075499999999999</v>
      </c>
      <c r="N55" t="s">
        <v>24</v>
      </c>
      <c r="O55">
        <v>52</v>
      </c>
      <c r="P55">
        <v>0.23040111127397969</v>
      </c>
      <c r="Q55">
        <v>4.4307906014226864E-3</v>
      </c>
    </row>
    <row r="56" spans="1:22" ht="15" thickBot="1" x14ac:dyDescent="0.35">
      <c r="A56" s="20">
        <v>44834</v>
      </c>
      <c r="B56" s="27">
        <v>-2.8034599999999998</v>
      </c>
      <c r="C56" s="3">
        <f t="shared" si="0"/>
        <v>-3.5660000000000025E-2</v>
      </c>
      <c r="D56" s="2">
        <v>54</v>
      </c>
      <c r="E56">
        <f t="shared" si="1"/>
        <v>-2.7677999999999998</v>
      </c>
      <c r="N56" s="28" t="s">
        <v>25</v>
      </c>
      <c r="O56" s="28">
        <v>54</v>
      </c>
      <c r="P56" s="28">
        <v>0.2531095387247273</v>
      </c>
      <c r="Q56" s="28"/>
      <c r="R56" s="28"/>
      <c r="S56" s="28"/>
    </row>
    <row r="57" spans="1:22" ht="15" thickBot="1" x14ac:dyDescent="0.35">
      <c r="A57" s="20">
        <v>44926</v>
      </c>
      <c r="B57" s="27">
        <v>-2.8302179999999999</v>
      </c>
      <c r="C57" s="3">
        <f t="shared" si="0"/>
        <v>-2.675800000000006E-2</v>
      </c>
      <c r="D57" s="2">
        <v>55</v>
      </c>
      <c r="E57">
        <f t="shared" si="1"/>
        <v>-2.8034599999999998</v>
      </c>
    </row>
    <row r="58" spans="1:22" x14ac:dyDescent="0.3">
      <c r="N58" s="29"/>
      <c r="O58" s="29" t="s">
        <v>32</v>
      </c>
      <c r="P58" s="29" t="s">
        <v>20</v>
      </c>
      <c r="Q58" s="29" t="s">
        <v>33</v>
      </c>
      <c r="R58" s="29" t="s">
        <v>34</v>
      </c>
      <c r="S58" s="29" t="s">
        <v>35</v>
      </c>
      <c r="T58" s="29" t="s">
        <v>36</v>
      </c>
      <c r="U58" s="29" t="s">
        <v>37</v>
      </c>
      <c r="V58" s="29" t="s">
        <v>38</v>
      </c>
    </row>
    <row r="59" spans="1:22" x14ac:dyDescent="0.3">
      <c r="N59" t="s">
        <v>26</v>
      </c>
      <c r="O59">
        <v>-0.14684961070040292</v>
      </c>
      <c r="P59">
        <v>8.1065664095211223E-2</v>
      </c>
      <c r="Q59">
        <v>-1.8114896403973053</v>
      </c>
      <c r="R59">
        <v>7.5842271084801391E-2</v>
      </c>
      <c r="S59">
        <v>-0.30951976655726238</v>
      </c>
      <c r="T59">
        <v>1.5820545156456534E-2</v>
      </c>
      <c r="U59">
        <v>-0.30951976655726238</v>
      </c>
      <c r="V59">
        <v>1.5820545156456534E-2</v>
      </c>
    </row>
    <row r="60" spans="1:22" x14ac:dyDescent="0.3">
      <c r="N60" t="s">
        <v>39</v>
      </c>
      <c r="O60">
        <v>-2.2138925139936535E-3</v>
      </c>
      <c r="P60">
        <v>9.8169660579662402E-4</v>
      </c>
      <c r="Q60">
        <v>-2.2551697753881212</v>
      </c>
      <c r="R60">
        <v>2.8358625399350669E-2</v>
      </c>
      <c r="S60">
        <v>-4.1838108715553501E-3</v>
      </c>
      <c r="T60">
        <v>-2.4397415643195646E-4</v>
      </c>
      <c r="U60">
        <v>-4.1838108715553501E-3</v>
      </c>
      <c r="V60">
        <v>-2.4397415643195646E-4</v>
      </c>
    </row>
    <row r="61" spans="1:22" ht="15" thickBot="1" x14ac:dyDescent="0.35">
      <c r="N61" s="28" t="s">
        <v>67</v>
      </c>
      <c r="O61" s="35">
        <v>-8.3359253485298948E-2</v>
      </c>
      <c r="P61" s="35">
        <v>4.25775031648499E-2</v>
      </c>
      <c r="Q61" s="35">
        <v>-1.9578239043880021</v>
      </c>
      <c r="R61" s="28">
        <v>5.5626607759893712E-2</v>
      </c>
      <c r="S61" s="28">
        <v>-0.16879726417854884</v>
      </c>
      <c r="T61" s="28">
        <v>2.0787572079509348E-3</v>
      </c>
      <c r="U61" s="28">
        <v>-0.16879726417854884</v>
      </c>
      <c r="V61" s="28">
        <v>2.0787572079509348E-3</v>
      </c>
    </row>
    <row r="64" spans="1:22" x14ac:dyDescent="0.3">
      <c r="N64" t="s">
        <v>15</v>
      </c>
    </row>
    <row r="65" spans="14:22" ht="15" thickBot="1" x14ac:dyDescent="0.35"/>
    <row r="66" spans="14:22" x14ac:dyDescent="0.3">
      <c r="N66" s="30" t="s">
        <v>16</v>
      </c>
      <c r="O66" s="30"/>
    </row>
    <row r="67" spans="14:22" x14ac:dyDescent="0.3">
      <c r="N67" t="s">
        <v>17</v>
      </c>
      <c r="O67">
        <v>0.98310563440374743</v>
      </c>
    </row>
    <row r="68" spans="14:22" x14ac:dyDescent="0.3">
      <c r="N68" t="s">
        <v>18</v>
      </c>
      <c r="O68">
        <v>0.96649668839639469</v>
      </c>
    </row>
    <row r="69" spans="14:22" x14ac:dyDescent="0.3">
      <c r="N69" t="s">
        <v>19</v>
      </c>
      <c r="O69">
        <v>0.96586455044160968</v>
      </c>
    </row>
    <row r="70" spans="14:22" x14ac:dyDescent="0.3">
      <c r="N70" t="s">
        <v>20</v>
      </c>
      <c r="O70">
        <v>6.9082284130778313E-2</v>
      </c>
    </row>
    <row r="71" spans="14:22" ht="15" thickBot="1" x14ac:dyDescent="0.35">
      <c r="N71" s="28" t="s">
        <v>21</v>
      </c>
      <c r="O71" s="28">
        <v>55</v>
      </c>
    </row>
    <row r="73" spans="14:22" ht="15" thickBot="1" x14ac:dyDescent="0.35">
      <c r="N73" t="s">
        <v>22</v>
      </c>
    </row>
    <row r="74" spans="14:22" x14ac:dyDescent="0.3">
      <c r="N74" s="29"/>
      <c r="O74" s="29" t="s">
        <v>27</v>
      </c>
      <c r="P74" s="29" t="s">
        <v>28</v>
      </c>
      <c r="Q74" s="29" t="s">
        <v>29</v>
      </c>
      <c r="R74" s="29" t="s">
        <v>30</v>
      </c>
      <c r="S74" s="29" t="s">
        <v>31</v>
      </c>
    </row>
    <row r="75" spans="14:22" x14ac:dyDescent="0.3">
      <c r="N75" t="s">
        <v>23</v>
      </c>
      <c r="O75">
        <v>1</v>
      </c>
      <c r="P75">
        <v>7.2966225414654673</v>
      </c>
      <c r="Q75">
        <v>7.2966225414654673</v>
      </c>
      <c r="R75">
        <v>1528.9331720717664</v>
      </c>
      <c r="S75">
        <v>9.1139200444091283E-41</v>
      </c>
    </row>
    <row r="76" spans="14:22" x14ac:dyDescent="0.3">
      <c r="N76" t="s">
        <v>24</v>
      </c>
      <c r="O76">
        <v>53</v>
      </c>
      <c r="P76">
        <v>0.25293518497845602</v>
      </c>
      <c r="Q76">
        <v>4.7723619807255851E-3</v>
      </c>
    </row>
    <row r="77" spans="14:22" ht="15" thickBot="1" x14ac:dyDescent="0.35">
      <c r="N77" s="28" t="s">
        <v>25</v>
      </c>
      <c r="O77" s="28">
        <v>54</v>
      </c>
      <c r="P77" s="28">
        <v>7.5495577264439238</v>
      </c>
      <c r="Q77" s="28"/>
      <c r="R77" s="28"/>
      <c r="S77" s="28"/>
    </row>
    <row r="78" spans="14:22" ht="15" thickBot="1" x14ac:dyDescent="0.35"/>
    <row r="79" spans="14:22" x14ac:dyDescent="0.3">
      <c r="N79" s="29"/>
      <c r="O79" s="29" t="s">
        <v>32</v>
      </c>
      <c r="P79" s="29" t="s">
        <v>20</v>
      </c>
      <c r="Q79" s="29" t="s">
        <v>33</v>
      </c>
      <c r="R79" s="29" t="s">
        <v>34</v>
      </c>
      <c r="S79" s="29" t="s">
        <v>35</v>
      </c>
      <c r="T79" s="29" t="s">
        <v>36</v>
      </c>
      <c r="U79" s="29" t="s">
        <v>37</v>
      </c>
      <c r="V79" s="29" t="s">
        <v>38</v>
      </c>
    </row>
    <row r="80" spans="14:22" x14ac:dyDescent="0.3">
      <c r="N80" t="s">
        <v>26</v>
      </c>
      <c r="O80">
        <v>-2.1776281279941134E-2</v>
      </c>
      <c r="P80">
        <v>6.1361549292805795E-2</v>
      </c>
      <c r="Q80">
        <v>-0.35488480214260576</v>
      </c>
      <c r="R80">
        <v>0.72408422353625057</v>
      </c>
      <c r="S80">
        <v>-0.14485196304048642</v>
      </c>
      <c r="T80">
        <v>0.10129940048060414</v>
      </c>
      <c r="U80">
        <v>-0.14485196304048642</v>
      </c>
      <c r="V80">
        <v>0.10129940048060414</v>
      </c>
    </row>
    <row r="81" spans="14:22" ht="15" thickBot="1" x14ac:dyDescent="0.35">
      <c r="N81" s="28" t="s">
        <v>39</v>
      </c>
      <c r="O81" s="28">
        <v>0.99513551434536973</v>
      </c>
      <c r="P81" s="28">
        <v>2.5450010974014562E-2</v>
      </c>
      <c r="Q81" s="28">
        <v>39.101575058707887</v>
      </c>
      <c r="R81" s="28">
        <v>9.1139200444091283E-41</v>
      </c>
      <c r="S81" s="28">
        <v>0.94408925675344424</v>
      </c>
      <c r="T81" s="28">
        <v>1.0461817719372952</v>
      </c>
      <c r="U81" s="28">
        <v>0.94408925675344424</v>
      </c>
      <c r="V81" s="28">
        <v>1.0461817719372952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61875-4C23-4B95-AC7E-E84F548019F1}">
  <dimension ref="A1:V61"/>
  <sheetViews>
    <sheetView zoomScale="80" zoomScaleNormal="80" workbookViewId="0">
      <selection activeCell="F1" sqref="F1"/>
    </sheetView>
  </sheetViews>
  <sheetFormatPr defaultRowHeight="14.4" x14ac:dyDescent="0.3"/>
  <cols>
    <col min="1" max="1" width="10.109375" style="2" bestFit="1" customWidth="1"/>
    <col min="2" max="2" width="23.88671875" style="2" bestFit="1" customWidth="1"/>
    <col min="7" max="7" width="10.109375" bestFit="1" customWidth="1"/>
    <col min="9" max="9" width="12.44140625" bestFit="1" customWidth="1"/>
    <col min="10" max="10" width="9.5546875" bestFit="1" customWidth="1"/>
    <col min="11" max="11" width="12.77734375" bestFit="1" customWidth="1"/>
    <col min="12" max="12" width="9.5546875" bestFit="1" customWidth="1"/>
    <col min="15" max="15" width="10.21875" bestFit="1" customWidth="1"/>
  </cols>
  <sheetData>
    <row r="1" spans="1:19" x14ac:dyDescent="0.3">
      <c r="A1" s="22" t="s">
        <v>56</v>
      </c>
      <c r="B1" s="7" t="s">
        <v>68</v>
      </c>
      <c r="C1" s="7" t="s">
        <v>57</v>
      </c>
      <c r="D1" s="7" t="s">
        <v>58</v>
      </c>
      <c r="E1" s="7" t="s">
        <v>59</v>
      </c>
    </row>
    <row r="2" spans="1:19" x14ac:dyDescent="0.3">
      <c r="A2" s="20">
        <v>39903</v>
      </c>
      <c r="B2" s="27">
        <v>5.3641990000000001E-2</v>
      </c>
      <c r="J2" s="2" t="s">
        <v>69</v>
      </c>
    </row>
    <row r="3" spans="1:19" x14ac:dyDescent="0.3">
      <c r="A3" s="20">
        <v>39994</v>
      </c>
      <c r="B3" s="27">
        <v>8.6141299999999994E-3</v>
      </c>
      <c r="C3" s="3">
        <f>B3-B2</f>
        <v>-4.5027860000000003E-2</v>
      </c>
      <c r="D3" s="2">
        <v>1</v>
      </c>
      <c r="E3" s="36">
        <f>B2</f>
        <v>5.3641990000000001E-2</v>
      </c>
      <c r="G3" t="s">
        <v>60</v>
      </c>
      <c r="I3" t="s">
        <v>61</v>
      </c>
      <c r="J3" s="24">
        <f t="array" ref="J3:J4">LINEST(C3:C57,E3:E57,0,1)</f>
        <v>-7.5927503545271544E-2</v>
      </c>
      <c r="N3" t="s">
        <v>15</v>
      </c>
    </row>
    <row r="4" spans="1:19" ht="15" thickBot="1" x14ac:dyDescent="0.35">
      <c r="A4" s="20">
        <v>40086</v>
      </c>
      <c r="B4" s="27">
        <v>-3.1465610000000005E-2</v>
      </c>
      <c r="C4" s="3">
        <f t="shared" ref="C4:C57" si="0">B4-B3</f>
        <v>-4.0079740000000003E-2</v>
      </c>
      <c r="D4" s="2">
        <v>2</v>
      </c>
      <c r="E4" s="36">
        <f t="shared" ref="E4:E57" si="1">B3</f>
        <v>8.6141299999999994E-3</v>
      </c>
      <c r="I4" t="s">
        <v>62</v>
      </c>
      <c r="J4" s="24">
        <v>6.3465387418959351E-2</v>
      </c>
    </row>
    <row r="5" spans="1:19" x14ac:dyDescent="0.3">
      <c r="A5" s="20">
        <v>40178</v>
      </c>
      <c r="B5" s="27">
        <v>-5.9272739999999997E-2</v>
      </c>
      <c r="C5" s="3">
        <f t="shared" si="0"/>
        <v>-2.7807129999999992E-2</v>
      </c>
      <c r="D5" s="2">
        <v>3</v>
      </c>
      <c r="E5" s="36">
        <f t="shared" si="1"/>
        <v>-3.1465610000000005E-2</v>
      </c>
      <c r="I5" t="s">
        <v>63</v>
      </c>
      <c r="J5" s="24">
        <f>J3/J4</f>
        <v>-1.1963608296289912</v>
      </c>
      <c r="N5" s="30" t="s">
        <v>16</v>
      </c>
      <c r="O5" s="30"/>
    </row>
    <row r="6" spans="1:19" x14ac:dyDescent="0.3">
      <c r="A6" s="20">
        <v>40268</v>
      </c>
      <c r="B6" s="27">
        <v>-6.806580000000001E-2</v>
      </c>
      <c r="C6" s="3">
        <f t="shared" si="0"/>
        <v>-8.7930600000000123E-3</v>
      </c>
      <c r="D6" s="2">
        <v>4</v>
      </c>
      <c r="E6" s="36">
        <f t="shared" si="1"/>
        <v>-5.9272739999999997E-2</v>
      </c>
      <c r="N6" t="s">
        <v>17</v>
      </c>
      <c r="O6">
        <v>0.16068847701895961</v>
      </c>
    </row>
    <row r="7" spans="1:19" x14ac:dyDescent="0.3">
      <c r="A7" s="20">
        <v>40359</v>
      </c>
      <c r="B7" s="27">
        <v>-5.0381470000000005E-2</v>
      </c>
      <c r="C7" s="3">
        <f t="shared" si="0"/>
        <v>1.7684330000000005E-2</v>
      </c>
      <c r="D7" s="2">
        <v>5</v>
      </c>
      <c r="E7" s="36">
        <f t="shared" si="1"/>
        <v>-6.806580000000001E-2</v>
      </c>
      <c r="J7" s="2" t="s">
        <v>69</v>
      </c>
      <c r="N7" t="s">
        <v>18</v>
      </c>
      <c r="O7">
        <v>2.5820786646672714E-2</v>
      </c>
    </row>
    <row r="8" spans="1:19" x14ac:dyDescent="0.3">
      <c r="A8" s="20">
        <v>40451</v>
      </c>
      <c r="B8" s="27">
        <v>-3.4216440000000001E-2</v>
      </c>
      <c r="C8" s="3">
        <f t="shared" si="0"/>
        <v>1.6165030000000004E-2</v>
      </c>
      <c r="D8" s="2">
        <v>6</v>
      </c>
      <c r="E8" s="36">
        <f t="shared" si="1"/>
        <v>-5.0381470000000005E-2</v>
      </c>
      <c r="G8" t="s">
        <v>64</v>
      </c>
      <c r="I8" t="s">
        <v>61</v>
      </c>
      <c r="J8" s="26">
        <f t="array" ref="J8:K9">LINEST(C3:C57,E3:E57,1,1)</f>
        <v>-0.13928708171729071</v>
      </c>
      <c r="K8" s="3">
        <v>5.32146819634822E-3</v>
      </c>
      <c r="N8" t="s">
        <v>19</v>
      </c>
      <c r="O8">
        <v>7.3022681281541954E-3</v>
      </c>
    </row>
    <row r="9" spans="1:19" x14ac:dyDescent="0.3">
      <c r="A9" s="20">
        <v>40543</v>
      </c>
      <c r="B9" s="27">
        <v>3.51455E-3</v>
      </c>
      <c r="C9" s="3">
        <f t="shared" si="0"/>
        <v>3.7730989999999999E-2</v>
      </c>
      <c r="D9" s="2">
        <v>7</v>
      </c>
      <c r="E9" s="36">
        <f t="shared" si="1"/>
        <v>-3.4216440000000001E-2</v>
      </c>
      <c r="I9" t="s">
        <v>62</v>
      </c>
      <c r="J9" s="26">
        <v>7.886877759343125E-2</v>
      </c>
      <c r="K9" s="3">
        <v>3.9839891848680552E-3</v>
      </c>
      <c r="L9" s="23"/>
      <c r="N9" t="s">
        <v>20</v>
      </c>
      <c r="O9">
        <v>2.3775591012234976E-2</v>
      </c>
    </row>
    <row r="10" spans="1:19" ht="15" thickBot="1" x14ac:dyDescent="0.35">
      <c r="A10" s="20">
        <v>40633</v>
      </c>
      <c r="B10" s="27">
        <v>3.0275569999999998E-2</v>
      </c>
      <c r="C10" s="3">
        <f t="shared" si="0"/>
        <v>2.6761019999999996E-2</v>
      </c>
      <c r="D10" s="2">
        <v>8</v>
      </c>
      <c r="E10" s="36">
        <f t="shared" si="1"/>
        <v>3.51455E-3</v>
      </c>
      <c r="I10" t="s">
        <v>63</v>
      </c>
      <c r="J10" s="26">
        <f>J8/J9</f>
        <v>-1.7660611203500067</v>
      </c>
      <c r="K10" s="3">
        <f>K8/K9</f>
        <v>1.3357135146250305</v>
      </c>
      <c r="N10" s="28" t="s">
        <v>21</v>
      </c>
      <c r="O10" s="28">
        <v>55</v>
      </c>
    </row>
    <row r="11" spans="1:19" x14ac:dyDescent="0.3">
      <c r="A11" s="20">
        <v>40724</v>
      </c>
      <c r="B11" s="27">
        <v>7.2383080000000002E-2</v>
      </c>
      <c r="C11" s="3">
        <f t="shared" si="0"/>
        <v>4.2107510000000001E-2</v>
      </c>
      <c r="D11" s="2">
        <v>9</v>
      </c>
      <c r="E11" s="36">
        <f t="shared" si="1"/>
        <v>3.0275569999999998E-2</v>
      </c>
    </row>
    <row r="12" spans="1:19" ht="15" thickBot="1" x14ac:dyDescent="0.35">
      <c r="A12" s="20">
        <v>40816</v>
      </c>
      <c r="B12" s="27">
        <v>6.9975599999999999E-2</v>
      </c>
      <c r="C12" s="3">
        <f t="shared" si="0"/>
        <v>-2.4074800000000035E-3</v>
      </c>
      <c r="D12" s="2">
        <v>10</v>
      </c>
      <c r="E12" s="36">
        <f t="shared" si="1"/>
        <v>7.2383080000000002E-2</v>
      </c>
      <c r="J12" s="2" t="s">
        <v>69</v>
      </c>
      <c r="N12" t="s">
        <v>22</v>
      </c>
    </row>
    <row r="13" spans="1:19" x14ac:dyDescent="0.3">
      <c r="A13" s="20">
        <v>40908</v>
      </c>
      <c r="B13" s="27">
        <v>6.3288739999999996E-2</v>
      </c>
      <c r="C13" s="3">
        <f t="shared" si="0"/>
        <v>-6.6868600000000028E-3</v>
      </c>
      <c r="D13" s="2">
        <v>11</v>
      </c>
      <c r="E13" s="36">
        <f t="shared" si="1"/>
        <v>6.9975599999999999E-2</v>
      </c>
      <c r="G13" t="s">
        <v>65</v>
      </c>
      <c r="I13" t="s">
        <v>61</v>
      </c>
      <c r="J13" s="39">
        <f t="array" ref="J13:L14">LINEST(C3:C57,D3:E57,1,1)</f>
        <v>-0.24004237213784987</v>
      </c>
      <c r="K13" s="3">
        <v>5.1347568362662568E-4</v>
      </c>
      <c r="L13" s="3">
        <v>-5.994770466599561E-3</v>
      </c>
      <c r="N13" s="29"/>
      <c r="O13" s="29" t="s">
        <v>27</v>
      </c>
      <c r="P13" s="29" t="s">
        <v>28</v>
      </c>
      <c r="Q13" s="29" t="s">
        <v>29</v>
      </c>
      <c r="R13" s="29" t="s">
        <v>30</v>
      </c>
      <c r="S13" s="29" t="s">
        <v>31</v>
      </c>
    </row>
    <row r="14" spans="1:19" x14ac:dyDescent="0.3">
      <c r="A14" s="20">
        <v>40999</v>
      </c>
      <c r="B14" s="27">
        <v>5.0261069999999998E-2</v>
      </c>
      <c r="C14" s="3">
        <f t="shared" si="0"/>
        <v>-1.3027669999999998E-2</v>
      </c>
      <c r="D14" s="2">
        <v>12</v>
      </c>
      <c r="E14" s="36">
        <f t="shared" si="1"/>
        <v>6.3288739999999996E-2</v>
      </c>
      <c r="I14" t="s">
        <v>62</v>
      </c>
      <c r="J14" s="39">
        <v>8.749657259402692E-2</v>
      </c>
      <c r="K14" s="3">
        <v>2.2243602771592722E-4</v>
      </c>
      <c r="L14" s="3">
        <v>6.2213219525632038E-3</v>
      </c>
      <c r="N14" t="s">
        <v>23</v>
      </c>
      <c r="O14">
        <v>1</v>
      </c>
      <c r="P14">
        <v>8.0907170516029622E-4</v>
      </c>
      <c r="Q14">
        <v>8.0907170516029622E-4</v>
      </c>
      <c r="R14">
        <v>1.4312792346705685</v>
      </c>
      <c r="S14">
        <v>0.23688039810830958</v>
      </c>
    </row>
    <row r="15" spans="1:19" x14ac:dyDescent="0.3">
      <c r="A15" s="20">
        <v>41090</v>
      </c>
      <c r="B15" s="27">
        <v>5.6000600000000005E-3</v>
      </c>
      <c r="C15" s="3">
        <f t="shared" si="0"/>
        <v>-4.4661010000000001E-2</v>
      </c>
      <c r="D15" s="2">
        <v>13</v>
      </c>
      <c r="E15" s="36">
        <f t="shared" si="1"/>
        <v>5.0261069999999998E-2</v>
      </c>
      <c r="I15" t="s">
        <v>63</v>
      </c>
      <c r="J15" s="39">
        <f>J13/J14</f>
        <v>-2.7434488577240193</v>
      </c>
      <c r="K15" s="3">
        <f t="shared" ref="K15:L15" si="2">K13/K14</f>
        <v>2.3084195887654713</v>
      </c>
      <c r="L15" s="3">
        <f t="shared" si="2"/>
        <v>-0.96358467096043743</v>
      </c>
      <c r="N15" t="s">
        <v>24</v>
      </c>
      <c r="O15">
        <v>54</v>
      </c>
      <c r="P15">
        <v>3.0525051310977703E-2</v>
      </c>
      <c r="Q15">
        <v>5.6527872798106855E-4</v>
      </c>
    </row>
    <row r="16" spans="1:19" ht="15" thickBot="1" x14ac:dyDescent="0.35">
      <c r="A16" s="20">
        <v>41182</v>
      </c>
      <c r="B16" s="27">
        <v>-1.1913899999999999E-3</v>
      </c>
      <c r="C16" s="3">
        <f t="shared" si="0"/>
        <v>-6.7914500000000001E-3</v>
      </c>
      <c r="D16" s="2">
        <v>14</v>
      </c>
      <c r="E16" s="36">
        <f t="shared" si="1"/>
        <v>5.6000600000000005E-3</v>
      </c>
      <c r="N16" s="28" t="s">
        <v>25</v>
      </c>
      <c r="O16" s="28">
        <v>55</v>
      </c>
      <c r="P16" s="28">
        <v>3.1334123016137999E-2</v>
      </c>
      <c r="Q16" s="28"/>
      <c r="R16" s="28"/>
      <c r="S16" s="28"/>
    </row>
    <row r="17" spans="1:22" ht="15" thickBot="1" x14ac:dyDescent="0.35">
      <c r="A17" s="20">
        <v>41274</v>
      </c>
      <c r="B17" s="27">
        <v>-2.3447040000000002E-2</v>
      </c>
      <c r="C17" s="3">
        <f t="shared" si="0"/>
        <v>-2.2255650000000002E-2</v>
      </c>
      <c r="D17" s="2">
        <v>15</v>
      </c>
      <c r="E17" s="36">
        <f t="shared" si="1"/>
        <v>-1.1913899999999999E-3</v>
      </c>
    </row>
    <row r="18" spans="1:22" x14ac:dyDescent="0.3">
      <c r="A18" s="20">
        <v>41364</v>
      </c>
      <c r="B18" s="27">
        <v>-1.6193740000000002E-2</v>
      </c>
      <c r="C18" s="3">
        <f t="shared" si="0"/>
        <v>7.2533000000000007E-3</v>
      </c>
      <c r="D18" s="2">
        <v>16</v>
      </c>
      <c r="E18" s="36">
        <f t="shared" si="1"/>
        <v>-2.3447040000000002E-2</v>
      </c>
      <c r="N18" s="29"/>
      <c r="O18" s="29" t="s">
        <v>32</v>
      </c>
      <c r="P18" s="29" t="s">
        <v>20</v>
      </c>
      <c r="Q18" s="29" t="s">
        <v>33</v>
      </c>
      <c r="R18" s="29" t="s">
        <v>34</v>
      </c>
      <c r="S18" s="29" t="s">
        <v>35</v>
      </c>
      <c r="T18" s="29" t="s">
        <v>36</v>
      </c>
      <c r="U18" s="29" t="s">
        <v>37</v>
      </c>
      <c r="V18" s="29" t="s">
        <v>38</v>
      </c>
    </row>
    <row r="19" spans="1:22" x14ac:dyDescent="0.3">
      <c r="A19" s="20">
        <v>41455</v>
      </c>
      <c r="B19" s="27">
        <v>-1.065553E-2</v>
      </c>
      <c r="C19" s="3">
        <f t="shared" si="0"/>
        <v>5.5382100000000017E-3</v>
      </c>
      <c r="D19" s="2">
        <v>17</v>
      </c>
      <c r="E19" s="36">
        <f t="shared" si="1"/>
        <v>-1.6193740000000002E-2</v>
      </c>
      <c r="N19" t="s">
        <v>26</v>
      </c>
      <c r="O19">
        <v>0</v>
      </c>
      <c r="P19" t="e">
        <v>#N/A</v>
      </c>
      <c r="Q19" t="e">
        <v>#N/A</v>
      </c>
      <c r="R19" t="e">
        <v>#N/A</v>
      </c>
      <c r="S19" t="e">
        <v>#N/A</v>
      </c>
      <c r="T19" t="e">
        <v>#N/A</v>
      </c>
      <c r="U19" t="e">
        <v>#N/A</v>
      </c>
      <c r="V19" t="e">
        <v>#N/A</v>
      </c>
    </row>
    <row r="20" spans="1:22" ht="15" thickBot="1" x14ac:dyDescent="0.35">
      <c r="A20" s="20">
        <v>41547</v>
      </c>
      <c r="B20" s="27">
        <v>-1.822439E-2</v>
      </c>
      <c r="C20" s="3">
        <f t="shared" si="0"/>
        <v>-7.5688600000000002E-3</v>
      </c>
      <c r="D20" s="2">
        <v>18</v>
      </c>
      <c r="E20" s="36">
        <f t="shared" si="1"/>
        <v>-1.065553E-2</v>
      </c>
      <c r="N20" s="28" t="s">
        <v>39</v>
      </c>
      <c r="O20" s="32">
        <v>-7.5927503545271544E-2</v>
      </c>
      <c r="P20" s="32">
        <v>6.3465387418959351E-2</v>
      </c>
      <c r="Q20" s="32">
        <v>-1.1963608296289912</v>
      </c>
      <c r="R20" s="28">
        <v>0.23678228967215223</v>
      </c>
      <c r="S20" s="28">
        <v>-0.20316794429837409</v>
      </c>
      <c r="T20" s="28">
        <v>5.1312937207830991E-2</v>
      </c>
      <c r="U20" s="28">
        <v>-0.20316794429837409</v>
      </c>
      <c r="V20" s="28">
        <v>5.1312937207830991E-2</v>
      </c>
    </row>
    <row r="21" spans="1:22" x14ac:dyDescent="0.3">
      <c r="A21" s="20">
        <v>41639</v>
      </c>
      <c r="B21" s="27">
        <v>1.754184E-2</v>
      </c>
      <c r="C21" s="3">
        <f t="shared" si="0"/>
        <v>3.5766229999999996E-2</v>
      </c>
      <c r="D21" s="2">
        <v>19</v>
      </c>
      <c r="E21" s="36">
        <f t="shared" si="1"/>
        <v>-1.822439E-2</v>
      </c>
    </row>
    <row r="22" spans="1:22" x14ac:dyDescent="0.3">
      <c r="A22" s="20">
        <v>41729</v>
      </c>
      <c r="B22" s="27">
        <v>1.450308E-2</v>
      </c>
      <c r="C22" s="3">
        <f t="shared" si="0"/>
        <v>-3.0387599999999997E-3</v>
      </c>
      <c r="D22" s="2">
        <v>20</v>
      </c>
      <c r="E22" s="36">
        <f t="shared" si="1"/>
        <v>1.754184E-2</v>
      </c>
    </row>
    <row r="23" spans="1:22" x14ac:dyDescent="0.3">
      <c r="A23" s="20">
        <v>41820</v>
      </c>
      <c r="B23" s="27">
        <v>3.1727409999999998E-2</v>
      </c>
      <c r="C23" s="3">
        <f t="shared" si="0"/>
        <v>1.7224329999999996E-2</v>
      </c>
      <c r="D23" s="2">
        <v>21</v>
      </c>
      <c r="E23" s="36">
        <f t="shared" si="1"/>
        <v>1.450308E-2</v>
      </c>
      <c r="N23" t="s">
        <v>15</v>
      </c>
    </row>
    <row r="24" spans="1:22" ht="15" thickBot="1" x14ac:dyDescent="0.35">
      <c r="A24" s="20">
        <v>41912</v>
      </c>
      <c r="B24" s="27">
        <v>3.8415749999999999E-2</v>
      </c>
      <c r="C24" s="3">
        <f t="shared" si="0"/>
        <v>6.688340000000001E-3</v>
      </c>
      <c r="D24" s="2">
        <v>22</v>
      </c>
      <c r="E24" s="36">
        <f t="shared" si="1"/>
        <v>3.1727409999999998E-2</v>
      </c>
    </row>
    <row r="25" spans="1:22" x14ac:dyDescent="0.3">
      <c r="A25" s="20">
        <v>42004</v>
      </c>
      <c r="B25" s="27">
        <v>8.6666699999999996E-3</v>
      </c>
      <c r="C25" s="3">
        <f t="shared" si="0"/>
        <v>-2.9749079999999997E-2</v>
      </c>
      <c r="D25" s="2">
        <v>23</v>
      </c>
      <c r="E25" s="36">
        <f t="shared" si="1"/>
        <v>3.8415749999999999E-2</v>
      </c>
      <c r="N25" s="30" t="s">
        <v>16</v>
      </c>
      <c r="O25" s="30"/>
    </row>
    <row r="26" spans="1:22" x14ac:dyDescent="0.3">
      <c r="A26" s="20">
        <v>42094</v>
      </c>
      <c r="B26" s="27">
        <v>5.6611830000000002E-2</v>
      </c>
      <c r="C26" s="3">
        <f t="shared" si="0"/>
        <v>4.7945160000000001E-2</v>
      </c>
      <c r="D26" s="2">
        <v>24</v>
      </c>
      <c r="E26" s="36">
        <f t="shared" si="1"/>
        <v>8.6666699999999996E-3</v>
      </c>
      <c r="N26" t="s">
        <v>17</v>
      </c>
      <c r="O26">
        <v>0.23574955231352179</v>
      </c>
    </row>
    <row r="27" spans="1:22" x14ac:dyDescent="0.3">
      <c r="A27" s="20">
        <v>42185</v>
      </c>
      <c r="B27" s="27">
        <v>5.8327119999999996E-2</v>
      </c>
      <c r="C27" s="3">
        <f t="shared" si="0"/>
        <v>1.7152899999999943E-3</v>
      </c>
      <c r="D27" s="2">
        <v>25</v>
      </c>
      <c r="E27" s="36">
        <f t="shared" si="1"/>
        <v>5.6611830000000002E-2</v>
      </c>
      <c r="N27" t="s">
        <v>18</v>
      </c>
      <c r="O27">
        <v>5.5577851416025947E-2</v>
      </c>
    </row>
    <row r="28" spans="1:22" x14ac:dyDescent="0.3">
      <c r="A28" s="20">
        <v>42277</v>
      </c>
      <c r="B28" s="27">
        <v>5.7297279999999999E-2</v>
      </c>
      <c r="C28" s="3">
        <f t="shared" si="0"/>
        <v>-1.0298399999999971E-3</v>
      </c>
      <c r="D28" s="2">
        <v>26</v>
      </c>
      <c r="E28" s="36">
        <f t="shared" si="1"/>
        <v>5.8327119999999996E-2</v>
      </c>
      <c r="N28" t="s">
        <v>19</v>
      </c>
      <c r="O28">
        <v>3.7758565593686816E-2</v>
      </c>
    </row>
    <row r="29" spans="1:22" x14ac:dyDescent="0.3">
      <c r="A29" s="20">
        <v>42369</v>
      </c>
      <c r="B29" s="27">
        <v>7.4640499999999999E-2</v>
      </c>
      <c r="C29" s="3">
        <f t="shared" si="0"/>
        <v>1.7343219999999999E-2</v>
      </c>
      <c r="D29" s="2">
        <v>27</v>
      </c>
      <c r="E29" s="36">
        <f t="shared" si="1"/>
        <v>5.7297279999999999E-2</v>
      </c>
      <c r="N29" t="s">
        <v>20</v>
      </c>
      <c r="O29">
        <v>2.360482659395368E-2</v>
      </c>
    </row>
    <row r="30" spans="1:22" ht="15" thickBot="1" x14ac:dyDescent="0.35">
      <c r="A30" s="20">
        <v>42460</v>
      </c>
      <c r="B30" s="27">
        <v>1.8245979999999998E-2</v>
      </c>
      <c r="C30" s="3">
        <f t="shared" si="0"/>
        <v>-5.6394520000000004E-2</v>
      </c>
      <c r="D30" s="2">
        <v>28</v>
      </c>
      <c r="E30" s="36">
        <f t="shared" si="1"/>
        <v>7.4640499999999999E-2</v>
      </c>
      <c r="N30" s="28" t="s">
        <v>21</v>
      </c>
      <c r="O30" s="28">
        <v>55</v>
      </c>
    </row>
    <row r="31" spans="1:22" x14ac:dyDescent="0.3">
      <c r="A31" s="20">
        <v>42551</v>
      </c>
      <c r="B31" s="27">
        <v>-1.2302399999999998E-3</v>
      </c>
      <c r="C31" s="3">
        <f t="shared" si="0"/>
        <v>-1.9476219999999999E-2</v>
      </c>
      <c r="D31" s="2">
        <v>29</v>
      </c>
      <c r="E31" s="36">
        <f t="shared" si="1"/>
        <v>1.8245979999999998E-2</v>
      </c>
    </row>
    <row r="32" spans="1:22" ht="15" thickBot="1" x14ac:dyDescent="0.35">
      <c r="A32" s="20">
        <v>42643</v>
      </c>
      <c r="B32" s="27">
        <v>3.2526980000000004E-2</v>
      </c>
      <c r="C32" s="3">
        <f t="shared" si="0"/>
        <v>3.3757220000000004E-2</v>
      </c>
      <c r="D32" s="2">
        <v>30</v>
      </c>
      <c r="E32" s="36">
        <f t="shared" si="1"/>
        <v>-1.2302399999999998E-3</v>
      </c>
      <c r="N32" t="s">
        <v>22</v>
      </c>
    </row>
    <row r="33" spans="1:22" x14ac:dyDescent="0.3">
      <c r="A33" s="20">
        <v>42735</v>
      </c>
      <c r="B33" s="27">
        <v>3.3725200000000004E-2</v>
      </c>
      <c r="C33" s="3">
        <f t="shared" si="0"/>
        <v>1.1982199999999998E-3</v>
      </c>
      <c r="D33" s="2">
        <v>31</v>
      </c>
      <c r="E33" s="36">
        <f t="shared" si="1"/>
        <v>3.2526980000000004E-2</v>
      </c>
      <c r="N33" s="29"/>
      <c r="O33" s="29" t="s">
        <v>27</v>
      </c>
      <c r="P33" s="29" t="s">
        <v>28</v>
      </c>
      <c r="Q33" s="29" t="s">
        <v>29</v>
      </c>
      <c r="R33" s="29" t="s">
        <v>30</v>
      </c>
      <c r="S33" s="29" t="s">
        <v>31</v>
      </c>
    </row>
    <row r="34" spans="1:22" x14ac:dyDescent="0.3">
      <c r="A34" s="20">
        <v>42825</v>
      </c>
      <c r="B34" s="27">
        <v>6.554902E-2</v>
      </c>
      <c r="C34" s="3">
        <f t="shared" si="0"/>
        <v>3.1823819999999996E-2</v>
      </c>
      <c r="D34" s="2">
        <v>32</v>
      </c>
      <c r="E34" s="36">
        <f t="shared" si="1"/>
        <v>3.3725200000000004E-2</v>
      </c>
      <c r="N34" t="s">
        <v>23</v>
      </c>
      <c r="O34">
        <v>1</v>
      </c>
      <c r="P34">
        <v>1.7378532007073753E-3</v>
      </c>
      <c r="Q34">
        <v>1.7378532007073753E-3</v>
      </c>
      <c r="R34">
        <v>3.1189718808119022</v>
      </c>
      <c r="S34">
        <v>8.3144942134063884E-2</v>
      </c>
    </row>
    <row r="35" spans="1:22" x14ac:dyDescent="0.3">
      <c r="A35" s="20">
        <v>42916</v>
      </c>
      <c r="B35" s="27">
        <v>8.8047830000000007E-2</v>
      </c>
      <c r="C35" s="3">
        <f t="shared" si="0"/>
        <v>2.2498810000000008E-2</v>
      </c>
      <c r="D35" s="2">
        <v>33</v>
      </c>
      <c r="E35" s="36">
        <f t="shared" si="1"/>
        <v>6.554902E-2</v>
      </c>
      <c r="N35" t="s">
        <v>24</v>
      </c>
      <c r="O35">
        <v>53</v>
      </c>
      <c r="P35">
        <v>2.9530955442123013E-2</v>
      </c>
      <c r="Q35">
        <v>5.5718783853062287E-4</v>
      </c>
    </row>
    <row r="36" spans="1:22" ht="15" thickBot="1" x14ac:dyDescent="0.35">
      <c r="A36" s="20">
        <v>43008</v>
      </c>
      <c r="B36" s="27">
        <v>8.0152940000000006E-2</v>
      </c>
      <c r="C36" s="3">
        <f t="shared" si="0"/>
        <v>-7.8948900000000016E-3</v>
      </c>
      <c r="D36" s="2">
        <v>34</v>
      </c>
      <c r="E36" s="36">
        <f t="shared" si="1"/>
        <v>8.8047830000000007E-2</v>
      </c>
      <c r="N36" s="28" t="s">
        <v>25</v>
      </c>
      <c r="O36" s="28">
        <v>54</v>
      </c>
      <c r="P36" s="28">
        <v>3.1268808642830388E-2</v>
      </c>
      <c r="Q36" s="28"/>
      <c r="R36" s="28"/>
      <c r="S36" s="28"/>
    </row>
    <row r="37" spans="1:22" ht="15" thickBot="1" x14ac:dyDescent="0.35">
      <c r="A37" s="20">
        <v>43100</v>
      </c>
      <c r="B37" s="27">
        <v>7.3825310000000005E-2</v>
      </c>
      <c r="C37" s="3">
        <f t="shared" si="0"/>
        <v>-6.3276300000000008E-3</v>
      </c>
      <c r="D37" s="2">
        <v>35</v>
      </c>
      <c r="E37" s="36">
        <f t="shared" si="1"/>
        <v>8.0152940000000006E-2</v>
      </c>
    </row>
    <row r="38" spans="1:22" x14ac:dyDescent="0.3">
      <c r="A38" s="20">
        <v>43190</v>
      </c>
      <c r="B38" s="27">
        <v>4.8791809999999998E-2</v>
      </c>
      <c r="C38" s="3">
        <f t="shared" si="0"/>
        <v>-2.5033500000000007E-2</v>
      </c>
      <c r="D38" s="2">
        <v>36</v>
      </c>
      <c r="E38" s="36">
        <f t="shared" si="1"/>
        <v>7.3825310000000005E-2</v>
      </c>
      <c r="N38" s="29"/>
      <c r="O38" s="29" t="s">
        <v>32</v>
      </c>
      <c r="P38" s="29" t="s">
        <v>20</v>
      </c>
      <c r="Q38" s="29" t="s">
        <v>33</v>
      </c>
      <c r="R38" s="29" t="s">
        <v>34</v>
      </c>
      <c r="S38" s="29" t="s">
        <v>35</v>
      </c>
      <c r="T38" s="29" t="s">
        <v>36</v>
      </c>
      <c r="U38" s="29" t="s">
        <v>37</v>
      </c>
      <c r="V38" s="29" t="s">
        <v>38</v>
      </c>
    </row>
    <row r="39" spans="1:22" x14ac:dyDescent="0.3">
      <c r="A39" s="20">
        <v>43281</v>
      </c>
      <c r="B39" s="27">
        <v>5.12197E-2</v>
      </c>
      <c r="C39" s="3">
        <f t="shared" si="0"/>
        <v>2.427890000000002E-3</v>
      </c>
      <c r="D39" s="2">
        <v>37</v>
      </c>
      <c r="E39" s="36">
        <f t="shared" si="1"/>
        <v>4.8791809999999998E-2</v>
      </c>
      <c r="N39" t="s">
        <v>26</v>
      </c>
      <c r="O39">
        <v>5.32146819634822E-3</v>
      </c>
      <c r="P39">
        <v>3.9839891848680552E-3</v>
      </c>
      <c r="Q39">
        <v>1.3357135146250305</v>
      </c>
      <c r="R39">
        <v>0.18735073809891481</v>
      </c>
      <c r="S39">
        <v>-2.6694021565905855E-3</v>
      </c>
      <c r="T39">
        <v>1.3312338549287026E-2</v>
      </c>
      <c r="U39">
        <v>-2.6694021565905855E-3</v>
      </c>
      <c r="V39">
        <v>1.3312338549287026E-2</v>
      </c>
    </row>
    <row r="40" spans="1:22" ht="15" thickBot="1" x14ac:dyDescent="0.35">
      <c r="A40" s="20">
        <v>43373</v>
      </c>
      <c r="B40" s="27">
        <v>4.7545570000000002E-2</v>
      </c>
      <c r="C40" s="3">
        <f t="shared" si="0"/>
        <v>-3.6741299999999977E-3</v>
      </c>
      <c r="D40" s="2">
        <v>38</v>
      </c>
      <c r="E40" s="36">
        <f t="shared" si="1"/>
        <v>5.12197E-2</v>
      </c>
      <c r="N40" s="28" t="s">
        <v>39</v>
      </c>
      <c r="O40" s="37">
        <v>-0.13928708171729071</v>
      </c>
      <c r="P40" s="37">
        <v>7.886877759343125E-2</v>
      </c>
      <c r="Q40" s="37">
        <v>-1.7660611203500067</v>
      </c>
      <c r="R40" s="28">
        <v>8.3144942134063191E-2</v>
      </c>
      <c r="S40" s="28">
        <v>-0.29747781653093119</v>
      </c>
      <c r="T40" s="28">
        <v>1.8903653096349754E-2</v>
      </c>
      <c r="U40" s="28">
        <v>-0.29747781653093119</v>
      </c>
      <c r="V40" s="28">
        <v>1.8903653096349754E-2</v>
      </c>
    </row>
    <row r="41" spans="1:22" x14ac:dyDescent="0.3">
      <c r="A41" s="20">
        <v>43465</v>
      </c>
      <c r="B41" s="27">
        <v>5.5804720000000002E-2</v>
      </c>
      <c r="C41" s="3">
        <f t="shared" si="0"/>
        <v>8.2591499999999998E-3</v>
      </c>
      <c r="D41" s="2">
        <v>39</v>
      </c>
      <c r="E41" s="36">
        <f t="shared" si="1"/>
        <v>4.7545570000000002E-2</v>
      </c>
    </row>
    <row r="42" spans="1:22" x14ac:dyDescent="0.3">
      <c r="A42" s="20">
        <v>43555</v>
      </c>
      <c r="B42" s="27">
        <v>6.7031629999999995E-2</v>
      </c>
      <c r="C42" s="3">
        <f t="shared" si="0"/>
        <v>1.1226909999999993E-2</v>
      </c>
      <c r="D42" s="2">
        <v>40</v>
      </c>
      <c r="E42" s="36">
        <f t="shared" si="1"/>
        <v>5.5804720000000002E-2</v>
      </c>
    </row>
    <row r="43" spans="1:22" x14ac:dyDescent="0.3">
      <c r="A43" s="20">
        <v>43646</v>
      </c>
      <c r="B43" s="27">
        <v>4.7508299999999996E-2</v>
      </c>
      <c r="C43" s="3">
        <f t="shared" si="0"/>
        <v>-1.9523329999999998E-2</v>
      </c>
      <c r="D43" s="2">
        <v>41</v>
      </c>
      <c r="E43" s="36">
        <f t="shared" si="1"/>
        <v>6.7031629999999995E-2</v>
      </c>
      <c r="N43" t="s">
        <v>15</v>
      </c>
    </row>
    <row r="44" spans="1:22" ht="15" thickBot="1" x14ac:dyDescent="0.35">
      <c r="A44" s="20">
        <v>43738</v>
      </c>
      <c r="B44" s="27">
        <v>4.9486290000000002E-2</v>
      </c>
      <c r="C44" s="3">
        <f t="shared" si="0"/>
        <v>1.9779900000000059E-3</v>
      </c>
      <c r="D44" s="2">
        <v>42</v>
      </c>
      <c r="E44" s="36">
        <f t="shared" si="1"/>
        <v>4.7508299999999996E-2</v>
      </c>
    </row>
    <row r="45" spans="1:22" x14ac:dyDescent="0.3">
      <c r="A45" s="20">
        <v>43830</v>
      </c>
      <c r="B45" s="27">
        <v>2.6789589999999999E-2</v>
      </c>
      <c r="C45" s="3">
        <f t="shared" si="0"/>
        <v>-2.2696700000000004E-2</v>
      </c>
      <c r="D45" s="2">
        <v>43</v>
      </c>
      <c r="E45" s="36">
        <f t="shared" si="1"/>
        <v>4.9486290000000002E-2</v>
      </c>
      <c r="N45" s="30" t="s">
        <v>16</v>
      </c>
      <c r="O45" s="30"/>
    </row>
    <row r="46" spans="1:22" x14ac:dyDescent="0.3">
      <c r="A46" s="20">
        <v>43921</v>
      </c>
      <c r="B46" s="27">
        <v>2.3927089999999998E-2</v>
      </c>
      <c r="C46" s="3">
        <f t="shared" si="0"/>
        <v>-2.8625000000000005E-3</v>
      </c>
      <c r="D46" s="2">
        <v>44</v>
      </c>
      <c r="E46" s="36">
        <f t="shared" si="1"/>
        <v>2.6789589999999999E-2</v>
      </c>
      <c r="N46" t="s">
        <v>17</v>
      </c>
      <c r="O46">
        <v>0.37863353706222774</v>
      </c>
    </row>
    <row r="47" spans="1:22" x14ac:dyDescent="0.3">
      <c r="A47" s="20">
        <v>44012</v>
      </c>
      <c r="B47" s="27">
        <v>2.3129490000000003E-2</v>
      </c>
      <c r="C47" s="3">
        <f t="shared" si="0"/>
        <v>-7.9759999999999553E-4</v>
      </c>
      <c r="D47" s="2">
        <v>45</v>
      </c>
      <c r="E47" s="36">
        <f t="shared" si="1"/>
        <v>2.3927089999999998E-2</v>
      </c>
      <c r="N47" t="s">
        <v>18</v>
      </c>
      <c r="O47">
        <v>0.1433633553882534</v>
      </c>
    </row>
    <row r="48" spans="1:22" x14ac:dyDescent="0.3">
      <c r="A48" s="20">
        <v>44104</v>
      </c>
      <c r="B48" s="27">
        <v>1.287778E-2</v>
      </c>
      <c r="C48" s="3">
        <f t="shared" si="0"/>
        <v>-1.0251710000000002E-2</v>
      </c>
      <c r="D48" s="2">
        <v>46</v>
      </c>
      <c r="E48" s="36">
        <f t="shared" si="1"/>
        <v>2.3129490000000003E-2</v>
      </c>
      <c r="N48" t="s">
        <v>19</v>
      </c>
      <c r="O48">
        <v>0.11041579213395546</v>
      </c>
    </row>
    <row r="49" spans="1:22" x14ac:dyDescent="0.3">
      <c r="A49" s="20">
        <v>44196</v>
      </c>
      <c r="B49" s="27">
        <v>1.6443960000000001E-2</v>
      </c>
      <c r="C49" s="3">
        <f t="shared" si="0"/>
        <v>3.5661800000000004E-3</v>
      </c>
      <c r="D49" s="2">
        <v>47</v>
      </c>
      <c r="E49" s="36">
        <f t="shared" si="1"/>
        <v>1.287778E-2</v>
      </c>
      <c r="N49" t="s">
        <v>20</v>
      </c>
      <c r="O49">
        <v>2.2696156620077689E-2</v>
      </c>
    </row>
    <row r="50" spans="1:22" ht="15" thickBot="1" x14ac:dyDescent="0.35">
      <c r="A50" s="20">
        <v>44286</v>
      </c>
      <c r="B50" s="27">
        <v>1.7513290000000001E-2</v>
      </c>
      <c r="C50" s="3">
        <f t="shared" si="0"/>
        <v>1.0693300000000003E-3</v>
      </c>
      <c r="D50" s="2">
        <v>48</v>
      </c>
      <c r="E50" s="36">
        <f t="shared" si="1"/>
        <v>1.6443960000000001E-2</v>
      </c>
      <c r="N50" s="28" t="s">
        <v>21</v>
      </c>
      <c r="O50" s="28">
        <v>55</v>
      </c>
    </row>
    <row r="51" spans="1:22" x14ac:dyDescent="0.3">
      <c r="A51" s="20">
        <v>44377</v>
      </c>
      <c r="B51" s="27">
        <v>8.5647000000000002E-4</v>
      </c>
      <c r="C51" s="3">
        <f t="shared" si="0"/>
        <v>-1.6656819999999999E-2</v>
      </c>
      <c r="D51" s="2">
        <v>49</v>
      </c>
      <c r="E51" s="36">
        <f t="shared" si="1"/>
        <v>1.7513290000000001E-2</v>
      </c>
    </row>
    <row r="52" spans="1:22" ht="15" thickBot="1" x14ac:dyDescent="0.35">
      <c r="A52" s="20">
        <v>44469</v>
      </c>
      <c r="B52" s="27">
        <v>3.0581089999999998E-2</v>
      </c>
      <c r="C52" s="3">
        <f t="shared" si="0"/>
        <v>2.9724619999999997E-2</v>
      </c>
      <c r="D52" s="2">
        <v>50</v>
      </c>
      <c r="E52" s="36">
        <f t="shared" si="1"/>
        <v>8.5647000000000002E-4</v>
      </c>
      <c r="N52" t="s">
        <v>22</v>
      </c>
    </row>
    <row r="53" spans="1:22" x14ac:dyDescent="0.3">
      <c r="A53" s="20">
        <v>44561</v>
      </c>
      <c r="B53" s="27">
        <v>4.5457720000000007E-2</v>
      </c>
      <c r="C53" s="3">
        <f t="shared" si="0"/>
        <v>1.4876630000000009E-2</v>
      </c>
      <c r="D53" s="2">
        <v>51</v>
      </c>
      <c r="E53" s="36">
        <f t="shared" si="1"/>
        <v>3.0581089999999998E-2</v>
      </c>
      <c r="N53" s="29"/>
      <c r="O53" s="29" t="s">
        <v>27</v>
      </c>
      <c r="P53" s="29" t="s">
        <v>28</v>
      </c>
      <c r="Q53" s="29" t="s">
        <v>29</v>
      </c>
      <c r="R53" s="29" t="s">
        <v>30</v>
      </c>
      <c r="S53" s="29" t="s">
        <v>31</v>
      </c>
    </row>
    <row r="54" spans="1:22" x14ac:dyDescent="0.3">
      <c r="A54" s="20">
        <v>44651</v>
      </c>
      <c r="B54" s="27">
        <v>6.064133E-2</v>
      </c>
      <c r="C54" s="3">
        <f t="shared" si="0"/>
        <v>1.5183609999999993E-2</v>
      </c>
      <c r="D54" s="2">
        <v>52</v>
      </c>
      <c r="E54" s="36">
        <f t="shared" si="1"/>
        <v>4.5457720000000007E-2</v>
      </c>
      <c r="N54" t="s">
        <v>23</v>
      </c>
      <c r="O54">
        <v>2</v>
      </c>
      <c r="P54">
        <v>4.4828013260293821E-3</v>
      </c>
      <c r="Q54">
        <v>2.2414006630146911E-3</v>
      </c>
      <c r="R54">
        <v>4.3512582184526778</v>
      </c>
      <c r="S54">
        <v>1.7894223549295266E-2</v>
      </c>
    </row>
    <row r="55" spans="1:22" x14ac:dyDescent="0.3">
      <c r="A55" s="20">
        <v>44742</v>
      </c>
      <c r="B55" s="27">
        <v>0.12699626</v>
      </c>
      <c r="C55" s="3">
        <f t="shared" si="0"/>
        <v>6.6354930000000006E-2</v>
      </c>
      <c r="D55" s="2">
        <v>53</v>
      </c>
      <c r="E55" s="36">
        <f t="shared" si="1"/>
        <v>6.064133E-2</v>
      </c>
      <c r="N55" t="s">
        <v>24</v>
      </c>
      <c r="O55">
        <v>52</v>
      </c>
      <c r="P55">
        <v>2.6786007316801006E-2</v>
      </c>
      <c r="Q55">
        <v>5.1511552532309624E-4</v>
      </c>
    </row>
    <row r="56" spans="1:22" ht="15" thickBot="1" x14ac:dyDescent="0.35">
      <c r="A56" s="20">
        <v>44834</v>
      </c>
      <c r="B56" s="27">
        <v>0.12535633000000002</v>
      </c>
      <c r="C56" s="3">
        <f t="shared" si="0"/>
        <v>-1.6399299999999839E-3</v>
      </c>
      <c r="D56" s="2">
        <v>54</v>
      </c>
      <c r="E56" s="36">
        <f t="shared" si="1"/>
        <v>0.12699626</v>
      </c>
      <c r="N56" s="28" t="s">
        <v>25</v>
      </c>
      <c r="O56" s="28">
        <v>54</v>
      </c>
      <c r="P56" s="28">
        <v>3.1268808642830388E-2</v>
      </c>
      <c r="Q56" s="28"/>
      <c r="R56" s="28"/>
      <c r="S56" s="28"/>
    </row>
    <row r="57" spans="1:22" ht="15" thickBot="1" x14ac:dyDescent="0.35">
      <c r="A57" s="20">
        <v>44926</v>
      </c>
      <c r="B57" s="27">
        <v>0.11357771</v>
      </c>
      <c r="C57" s="3">
        <f t="shared" si="0"/>
        <v>-1.1778620000000017E-2</v>
      </c>
      <c r="D57" s="2">
        <v>55</v>
      </c>
      <c r="E57" s="36">
        <f t="shared" si="1"/>
        <v>0.12535633000000002</v>
      </c>
    </row>
    <row r="58" spans="1:22" x14ac:dyDescent="0.3">
      <c r="N58" s="29"/>
      <c r="O58" s="29" t="s">
        <v>32</v>
      </c>
      <c r="P58" s="29" t="s">
        <v>20</v>
      </c>
      <c r="Q58" s="29" t="s">
        <v>33</v>
      </c>
      <c r="R58" s="29" t="s">
        <v>34</v>
      </c>
      <c r="S58" s="29" t="s">
        <v>35</v>
      </c>
      <c r="T58" s="29" t="s">
        <v>36</v>
      </c>
      <c r="U58" s="29" t="s">
        <v>37</v>
      </c>
      <c r="V58" s="29" t="s">
        <v>38</v>
      </c>
    </row>
    <row r="59" spans="1:22" x14ac:dyDescent="0.3">
      <c r="N59" t="s">
        <v>26</v>
      </c>
      <c r="O59">
        <v>-5.994770466599561E-3</v>
      </c>
      <c r="P59">
        <v>6.2213219525632038E-3</v>
      </c>
      <c r="Q59">
        <v>-0.96358467096043743</v>
      </c>
      <c r="R59">
        <v>0.33971402021812047</v>
      </c>
      <c r="S59">
        <v>-1.8478766285970644E-2</v>
      </c>
      <c r="T59">
        <v>6.4892253527715233E-3</v>
      </c>
      <c r="U59">
        <v>-1.8478766285970644E-2</v>
      </c>
      <c r="V59">
        <v>6.4892253527715233E-3</v>
      </c>
    </row>
    <row r="60" spans="1:22" x14ac:dyDescent="0.3">
      <c r="N60" t="s">
        <v>39</v>
      </c>
      <c r="O60">
        <v>5.1347568362662568E-4</v>
      </c>
      <c r="P60">
        <v>2.2243602771592722E-4</v>
      </c>
      <c r="Q60">
        <v>2.3084195887654713</v>
      </c>
      <c r="R60">
        <v>2.4984747893179195E-2</v>
      </c>
      <c r="S60">
        <v>6.7125139279847657E-5</v>
      </c>
      <c r="T60">
        <v>9.5982622797340371E-4</v>
      </c>
      <c r="U60">
        <v>6.7125139279847657E-5</v>
      </c>
      <c r="V60">
        <v>9.5982622797340371E-4</v>
      </c>
    </row>
    <row r="61" spans="1:22" ht="15" thickBot="1" x14ac:dyDescent="0.35">
      <c r="N61" s="28" t="s">
        <v>67</v>
      </c>
      <c r="O61" s="38">
        <v>-0.24004237213784987</v>
      </c>
      <c r="P61" s="38">
        <v>8.749657259402692E-2</v>
      </c>
      <c r="Q61" s="38">
        <v>-2.7434488577240193</v>
      </c>
      <c r="R61" s="28">
        <v>8.3223575052376944E-3</v>
      </c>
      <c r="S61" s="28">
        <v>-0.41561708998750191</v>
      </c>
      <c r="T61" s="28">
        <v>-6.4467654288197868E-2</v>
      </c>
      <c r="U61" s="28">
        <v>-0.41561708998750191</v>
      </c>
      <c r="V61" s="28">
        <v>-6.4467654288197868E-2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8CCEA-1661-46E5-AFE3-891682483E8D}">
  <dimension ref="A1:V60"/>
  <sheetViews>
    <sheetView zoomScale="80" zoomScaleNormal="80" workbookViewId="0">
      <selection activeCell="F1" sqref="F1"/>
    </sheetView>
  </sheetViews>
  <sheetFormatPr defaultRowHeight="14.4" x14ac:dyDescent="0.3"/>
  <cols>
    <col min="1" max="1" width="10.109375" style="2" bestFit="1" customWidth="1"/>
    <col min="2" max="2" width="23.88671875" style="2" bestFit="1" customWidth="1"/>
    <col min="7" max="7" width="10.109375" bestFit="1" customWidth="1"/>
    <col min="9" max="9" width="12.44140625" bestFit="1" customWidth="1"/>
    <col min="10" max="10" width="9.5546875" bestFit="1" customWidth="1"/>
    <col min="11" max="11" width="12.77734375" bestFit="1" customWidth="1"/>
    <col min="12" max="12" width="9.5546875" bestFit="1" customWidth="1"/>
    <col min="15" max="15" width="10.21875" bestFit="1" customWidth="1"/>
    <col min="16" max="16" width="9.5546875" bestFit="1" customWidth="1"/>
    <col min="17" max="17" width="10.21875" bestFit="1" customWidth="1"/>
  </cols>
  <sheetData>
    <row r="1" spans="1:19" x14ac:dyDescent="0.3">
      <c r="A1" s="22" t="s">
        <v>56</v>
      </c>
      <c r="B1" s="7" t="s">
        <v>70</v>
      </c>
      <c r="C1" s="7" t="s">
        <v>57</v>
      </c>
      <c r="D1" s="7" t="s">
        <v>58</v>
      </c>
      <c r="E1" s="7" t="s">
        <v>59</v>
      </c>
    </row>
    <row r="2" spans="1:19" x14ac:dyDescent="0.3">
      <c r="A2" s="20">
        <v>39903</v>
      </c>
      <c r="B2" s="27">
        <v>-5.7832000000000001E-2</v>
      </c>
      <c r="J2" s="2" t="s">
        <v>69</v>
      </c>
      <c r="N2" t="s">
        <v>15</v>
      </c>
    </row>
    <row r="3" spans="1:19" ht="15" thickBot="1" x14ac:dyDescent="0.35">
      <c r="A3" s="20">
        <v>39994</v>
      </c>
      <c r="B3" s="27">
        <v>-6.0274999999999995E-2</v>
      </c>
      <c r="C3" s="3">
        <f>B3-B2</f>
        <v>-2.4429999999999938E-3</v>
      </c>
      <c r="D3" s="2">
        <v>1</v>
      </c>
      <c r="E3" s="36">
        <f>B2</f>
        <v>-5.7832000000000001E-2</v>
      </c>
      <c r="G3" t="s">
        <v>60</v>
      </c>
      <c r="I3" t="s">
        <v>61</v>
      </c>
      <c r="J3" s="24">
        <f t="array" ref="J3:J4">LINEST(C3:C57,E3:E57,0,1)</f>
        <v>-0.30306573213070936</v>
      </c>
    </row>
    <row r="4" spans="1:19" x14ac:dyDescent="0.3">
      <c r="A4" s="20">
        <v>40086</v>
      </c>
      <c r="B4" s="27">
        <v>-5.9278000000000004E-2</v>
      </c>
      <c r="C4" s="3">
        <f t="shared" ref="C4:C57" si="0">B4-B3</f>
        <v>9.9699999999999095E-4</v>
      </c>
      <c r="D4" s="2">
        <v>2</v>
      </c>
      <c r="E4" s="36">
        <f t="shared" ref="E4:E57" si="1">B3</f>
        <v>-6.0274999999999995E-2</v>
      </c>
      <c r="I4" t="s">
        <v>62</v>
      </c>
      <c r="J4" s="24">
        <v>9.4185500765329638E-2</v>
      </c>
      <c r="N4" s="30" t="s">
        <v>16</v>
      </c>
      <c r="O4" s="30"/>
    </row>
    <row r="5" spans="1:19" x14ac:dyDescent="0.3">
      <c r="A5" s="20">
        <v>40178</v>
      </c>
      <c r="B5" s="27">
        <v>-4.1131000000000001E-2</v>
      </c>
      <c r="C5" s="3">
        <f t="shared" si="0"/>
        <v>1.8147000000000003E-2</v>
      </c>
      <c r="D5" s="2">
        <v>3</v>
      </c>
      <c r="E5" s="36">
        <f t="shared" si="1"/>
        <v>-5.9278000000000004E-2</v>
      </c>
      <c r="I5" t="s">
        <v>63</v>
      </c>
      <c r="J5" s="24">
        <f>J3/J4</f>
        <v>-3.217753578502712</v>
      </c>
      <c r="N5" t="s">
        <v>17</v>
      </c>
      <c r="O5">
        <v>0.4011115962799679</v>
      </c>
    </row>
    <row r="6" spans="1:19" x14ac:dyDescent="0.3">
      <c r="A6" s="20">
        <v>40268</v>
      </c>
      <c r="B6" s="27">
        <v>7.5095999999999996E-2</v>
      </c>
      <c r="C6" s="3">
        <f t="shared" si="0"/>
        <v>0.116227</v>
      </c>
      <c r="D6" s="2">
        <v>4</v>
      </c>
      <c r="E6" s="36">
        <f t="shared" si="1"/>
        <v>-4.1131000000000001E-2</v>
      </c>
      <c r="N6" t="s">
        <v>18</v>
      </c>
      <c r="O6">
        <v>0.16089051267026394</v>
      </c>
    </row>
    <row r="7" spans="1:19" x14ac:dyDescent="0.3">
      <c r="A7" s="20">
        <v>40359</v>
      </c>
      <c r="B7" s="27">
        <v>6.9108000000000003E-2</v>
      </c>
      <c r="C7" s="3">
        <f t="shared" si="0"/>
        <v>-5.9879999999999933E-3</v>
      </c>
      <c r="D7" s="2">
        <v>5</v>
      </c>
      <c r="E7" s="36">
        <f t="shared" si="1"/>
        <v>7.5095999999999996E-2</v>
      </c>
      <c r="J7" s="2" t="s">
        <v>69</v>
      </c>
      <c r="N7" t="s">
        <v>19</v>
      </c>
      <c r="O7">
        <v>0.14237199415174542</v>
      </c>
    </row>
    <row r="8" spans="1:19" x14ac:dyDescent="0.3">
      <c r="A8" s="20">
        <v>40451</v>
      </c>
      <c r="B8" s="27">
        <v>6.4531000000000005E-2</v>
      </c>
      <c r="C8" s="3">
        <f t="shared" si="0"/>
        <v>-4.5769999999999977E-3</v>
      </c>
      <c r="D8" s="2">
        <v>6</v>
      </c>
      <c r="E8" s="36">
        <f t="shared" si="1"/>
        <v>6.9108000000000003E-2</v>
      </c>
      <c r="G8" t="s">
        <v>64</v>
      </c>
      <c r="I8" t="s">
        <v>61</v>
      </c>
      <c r="J8" s="26">
        <f t="array" ref="J8:K9">LINEST(C3:C57,E3:E57,1,1)</f>
        <v>-0.43127282355237939</v>
      </c>
      <c r="K8" s="3">
        <v>1.0182582680035216E-2</v>
      </c>
      <c r="N8" t="s">
        <v>20</v>
      </c>
      <c r="O8">
        <v>2.8270993187085026E-2</v>
      </c>
    </row>
    <row r="9" spans="1:19" ht="15" thickBot="1" x14ac:dyDescent="0.35">
      <c r="A9" s="20">
        <v>40543</v>
      </c>
      <c r="B9" s="27">
        <v>6.1032999999999997E-2</v>
      </c>
      <c r="C9" s="3">
        <f t="shared" si="0"/>
        <v>-3.498000000000008E-3</v>
      </c>
      <c r="D9" s="2">
        <v>7</v>
      </c>
      <c r="E9" s="36">
        <f t="shared" si="1"/>
        <v>6.4531000000000005E-2</v>
      </c>
      <c r="I9" t="s">
        <v>62</v>
      </c>
      <c r="J9" s="26">
        <v>0.10495043455265528</v>
      </c>
      <c r="K9" s="3">
        <v>4.2477594149813039E-3</v>
      </c>
      <c r="L9" s="23"/>
      <c r="N9" s="28" t="s">
        <v>21</v>
      </c>
      <c r="O9" s="28">
        <v>55</v>
      </c>
    </row>
    <row r="10" spans="1:19" x14ac:dyDescent="0.3">
      <c r="A10" s="20">
        <v>40633</v>
      </c>
      <c r="B10" s="27">
        <v>2.5675E-2</v>
      </c>
      <c r="C10" s="3">
        <f t="shared" si="0"/>
        <v>-3.5358000000000001E-2</v>
      </c>
      <c r="D10" s="2">
        <v>8</v>
      </c>
      <c r="E10" s="36">
        <f t="shared" si="1"/>
        <v>6.1032999999999997E-2</v>
      </c>
      <c r="I10" t="s">
        <v>63</v>
      </c>
      <c r="J10" s="26">
        <f>J8/J9</f>
        <v>-4.1093000271094926</v>
      </c>
      <c r="K10" s="3">
        <f>K8/K9</f>
        <v>2.3971655843131203</v>
      </c>
    </row>
    <row r="11" spans="1:19" ht="15" thickBot="1" x14ac:dyDescent="0.35">
      <c r="A11" s="20">
        <v>40724</v>
      </c>
      <c r="B11" s="27">
        <v>2.9660000000000002E-2</v>
      </c>
      <c r="C11" s="3">
        <f t="shared" si="0"/>
        <v>3.9850000000000024E-3</v>
      </c>
      <c r="D11" s="2">
        <v>9</v>
      </c>
      <c r="E11" s="36">
        <f t="shared" si="1"/>
        <v>2.5675E-2</v>
      </c>
      <c r="N11" t="s">
        <v>22</v>
      </c>
    </row>
    <row r="12" spans="1:19" x14ac:dyDescent="0.3">
      <c r="A12" s="20">
        <v>40816</v>
      </c>
      <c r="B12" s="27">
        <v>2.1448999999999999E-2</v>
      </c>
      <c r="C12" s="3">
        <f t="shared" si="0"/>
        <v>-8.211000000000003E-3</v>
      </c>
      <c r="D12" s="2">
        <v>10</v>
      </c>
      <c r="E12" s="36">
        <f t="shared" si="1"/>
        <v>2.9660000000000002E-2</v>
      </c>
      <c r="J12" s="2" t="s">
        <v>69</v>
      </c>
      <c r="N12" s="29"/>
      <c r="O12" s="29" t="s">
        <v>27</v>
      </c>
      <c r="P12" s="29" t="s">
        <v>28</v>
      </c>
      <c r="Q12" s="29" t="s">
        <v>29</v>
      </c>
      <c r="R12" s="29" t="s">
        <v>30</v>
      </c>
      <c r="S12" s="29" t="s">
        <v>31</v>
      </c>
    </row>
    <row r="13" spans="1:19" x14ac:dyDescent="0.3">
      <c r="A13" s="20">
        <v>40908</v>
      </c>
      <c r="B13" s="27">
        <v>3.0210000000000001E-2</v>
      </c>
      <c r="C13" s="3">
        <f t="shared" si="0"/>
        <v>8.7610000000000014E-3</v>
      </c>
      <c r="D13" s="2">
        <v>11</v>
      </c>
      <c r="E13" s="36">
        <f t="shared" si="1"/>
        <v>2.1448999999999999E-2</v>
      </c>
      <c r="G13" t="s">
        <v>65</v>
      </c>
      <c r="I13" t="s">
        <v>61</v>
      </c>
      <c r="J13" s="39">
        <f t="array" ref="J13:L14">LINEST(C3:C57,D3:E57,1,1)</f>
        <v>-0.42801969288827219</v>
      </c>
      <c r="K13" s="3">
        <v>-5.8123356366387875E-5</v>
      </c>
      <c r="L13" s="3">
        <v>1.1742939063911958E-2</v>
      </c>
      <c r="N13" t="s">
        <v>23</v>
      </c>
      <c r="O13">
        <v>1</v>
      </c>
      <c r="P13">
        <v>8.2753752436527661E-3</v>
      </c>
      <c r="Q13">
        <v>8.2753752436527661E-3</v>
      </c>
      <c r="R13">
        <v>10.353938091966997</v>
      </c>
      <c r="S13">
        <v>2.2055091366687857E-3</v>
      </c>
    </row>
    <row r="14" spans="1:19" x14ac:dyDescent="0.3">
      <c r="A14" s="20">
        <v>40999</v>
      </c>
      <c r="B14" s="27">
        <v>2.1911E-2</v>
      </c>
      <c r="C14" s="3">
        <f t="shared" si="0"/>
        <v>-8.2990000000000008E-3</v>
      </c>
      <c r="D14" s="2">
        <v>12</v>
      </c>
      <c r="E14" s="36">
        <f t="shared" si="1"/>
        <v>3.0210000000000001E-2</v>
      </c>
      <c r="I14" t="s">
        <v>62</v>
      </c>
      <c r="J14" s="39">
        <v>0.10669931663421384</v>
      </c>
      <c r="K14" s="3">
        <v>2.3406856251593223E-4</v>
      </c>
      <c r="L14" s="3">
        <v>7.6061614791873454E-3</v>
      </c>
      <c r="N14" t="s">
        <v>24</v>
      </c>
      <c r="O14">
        <v>54</v>
      </c>
      <c r="P14">
        <v>4.315944901234723E-2</v>
      </c>
      <c r="Q14">
        <v>7.9924905578420801E-4</v>
      </c>
    </row>
    <row r="15" spans="1:19" ht="15" thickBot="1" x14ac:dyDescent="0.35">
      <c r="A15" s="20">
        <v>41090</v>
      </c>
      <c r="B15" s="27">
        <v>1.7429E-2</v>
      </c>
      <c r="C15" s="3">
        <f t="shared" si="0"/>
        <v>-4.4819999999999999E-3</v>
      </c>
      <c r="D15" s="2">
        <v>13</v>
      </c>
      <c r="E15" s="36">
        <f t="shared" si="1"/>
        <v>2.1911E-2</v>
      </c>
      <c r="I15" t="s">
        <v>63</v>
      </c>
      <c r="J15" s="39">
        <f>J13/J14</f>
        <v>-4.011456740211444</v>
      </c>
      <c r="K15" s="3">
        <f t="shared" ref="K15:L15" si="2">K13/K14</f>
        <v>-0.24831765420198887</v>
      </c>
      <c r="L15" s="3">
        <f t="shared" si="2"/>
        <v>1.5438719117447126</v>
      </c>
      <c r="N15" s="28" t="s">
        <v>25</v>
      </c>
      <c r="O15" s="28">
        <v>55</v>
      </c>
      <c r="P15" s="28">
        <v>5.1434824255999996E-2</v>
      </c>
      <c r="Q15" s="28"/>
      <c r="R15" s="28"/>
      <c r="S15" s="28"/>
    </row>
    <row r="16" spans="1:19" ht="15" thickBot="1" x14ac:dyDescent="0.35">
      <c r="A16" s="20">
        <v>41182</v>
      </c>
      <c r="B16" s="27">
        <v>1.4308000000000001E-2</v>
      </c>
      <c r="C16" s="3">
        <f t="shared" si="0"/>
        <v>-3.1209999999999988E-3</v>
      </c>
      <c r="D16" s="2">
        <v>14</v>
      </c>
      <c r="E16" s="36">
        <f t="shared" si="1"/>
        <v>1.7429E-2</v>
      </c>
    </row>
    <row r="17" spans="1:22" x14ac:dyDescent="0.3">
      <c r="A17" s="20">
        <v>41274</v>
      </c>
      <c r="B17" s="27">
        <v>2.34E-4</v>
      </c>
      <c r="C17" s="3">
        <f t="shared" si="0"/>
        <v>-1.4074000000000001E-2</v>
      </c>
      <c r="D17" s="2">
        <v>15</v>
      </c>
      <c r="E17" s="36">
        <f t="shared" si="1"/>
        <v>1.4308000000000001E-2</v>
      </c>
      <c r="N17" s="29"/>
      <c r="O17" s="29" t="s">
        <v>32</v>
      </c>
      <c r="P17" s="29" t="s">
        <v>20</v>
      </c>
      <c r="Q17" s="29" t="s">
        <v>33</v>
      </c>
      <c r="R17" s="29" t="s">
        <v>34</v>
      </c>
      <c r="S17" s="29" t="s">
        <v>35</v>
      </c>
      <c r="T17" s="29" t="s">
        <v>36</v>
      </c>
      <c r="U17" s="29" t="s">
        <v>37</v>
      </c>
      <c r="V17" s="29" t="s">
        <v>38</v>
      </c>
    </row>
    <row r="18" spans="1:22" x14ac:dyDescent="0.3">
      <c r="A18" s="20">
        <v>41364</v>
      </c>
      <c r="B18" s="27">
        <v>2.1299999999999999E-3</v>
      </c>
      <c r="C18" s="3">
        <f t="shared" si="0"/>
        <v>1.8959999999999999E-3</v>
      </c>
      <c r="D18" s="2">
        <v>16</v>
      </c>
      <c r="E18" s="36">
        <f t="shared" si="1"/>
        <v>2.34E-4</v>
      </c>
      <c r="N18" t="s">
        <v>26</v>
      </c>
      <c r="O18">
        <v>0</v>
      </c>
      <c r="P18" t="e">
        <v>#N/A</v>
      </c>
      <c r="Q18" t="e">
        <v>#N/A</v>
      </c>
      <c r="R18" t="e">
        <v>#N/A</v>
      </c>
      <c r="S18" t="e">
        <v>#N/A</v>
      </c>
      <c r="T18" t="e">
        <v>#N/A</v>
      </c>
      <c r="U18" t="e">
        <v>#N/A</v>
      </c>
      <c r="V18" t="e">
        <v>#N/A</v>
      </c>
    </row>
    <row r="19" spans="1:22" ht="15" thickBot="1" x14ac:dyDescent="0.35">
      <c r="A19" s="20">
        <v>41455</v>
      </c>
      <c r="B19" s="27">
        <v>3.9550000000000002E-3</v>
      </c>
      <c r="C19" s="3">
        <f t="shared" si="0"/>
        <v>1.8250000000000002E-3</v>
      </c>
      <c r="D19" s="2">
        <v>17</v>
      </c>
      <c r="E19" s="36">
        <f t="shared" si="1"/>
        <v>2.1299999999999999E-3</v>
      </c>
      <c r="N19" s="28" t="s">
        <v>39</v>
      </c>
      <c r="O19" s="53">
        <v>-0.30306573213070936</v>
      </c>
      <c r="P19" s="53">
        <v>9.4185500765329638E-2</v>
      </c>
      <c r="Q19" s="53">
        <v>-3.217753578502712</v>
      </c>
      <c r="R19" s="28">
        <v>2.1860766104828157E-3</v>
      </c>
      <c r="S19" s="28">
        <v>-0.4918962918627392</v>
      </c>
      <c r="T19" s="28">
        <v>-0.1142351723986795</v>
      </c>
      <c r="U19" s="28">
        <v>-0.4918962918627392</v>
      </c>
      <c r="V19" s="28">
        <v>-0.1142351723986795</v>
      </c>
    </row>
    <row r="20" spans="1:22" x14ac:dyDescent="0.3">
      <c r="A20" s="20">
        <v>41547</v>
      </c>
      <c r="B20" s="27">
        <v>6.6159999999999995E-3</v>
      </c>
      <c r="C20" s="3">
        <f t="shared" si="0"/>
        <v>2.6609999999999993E-3</v>
      </c>
      <c r="D20" s="2">
        <v>18</v>
      </c>
      <c r="E20" s="36">
        <f t="shared" si="1"/>
        <v>3.9550000000000002E-3</v>
      </c>
    </row>
    <row r="21" spans="1:22" x14ac:dyDescent="0.3">
      <c r="A21" s="20">
        <v>41639</v>
      </c>
      <c r="B21" s="27">
        <v>1.2154E-2</v>
      </c>
      <c r="C21" s="3">
        <f t="shared" si="0"/>
        <v>5.5380000000000004E-3</v>
      </c>
      <c r="D21" s="2">
        <v>19</v>
      </c>
      <c r="E21" s="36">
        <f t="shared" si="1"/>
        <v>6.6159999999999995E-3</v>
      </c>
    </row>
    <row r="22" spans="1:22" x14ac:dyDescent="0.3">
      <c r="A22" s="20">
        <v>41729</v>
      </c>
      <c r="B22" s="27">
        <v>2.5948000000000002E-2</v>
      </c>
      <c r="C22" s="3">
        <f t="shared" si="0"/>
        <v>1.3794000000000002E-2</v>
      </c>
      <c r="D22" s="2">
        <v>20</v>
      </c>
      <c r="E22" s="36">
        <f t="shared" si="1"/>
        <v>1.2154E-2</v>
      </c>
      <c r="N22" t="s">
        <v>15</v>
      </c>
    </row>
    <row r="23" spans="1:22" ht="15" thickBot="1" x14ac:dyDescent="0.35">
      <c r="A23" s="20">
        <v>41820</v>
      </c>
      <c r="B23" s="27">
        <v>2.6380000000000001E-2</v>
      </c>
      <c r="C23" s="3">
        <f t="shared" si="0"/>
        <v>4.3199999999999836E-4</v>
      </c>
      <c r="D23" s="2">
        <v>21</v>
      </c>
      <c r="E23" s="36">
        <f t="shared" si="1"/>
        <v>2.5948000000000002E-2</v>
      </c>
    </row>
    <row r="24" spans="1:22" x14ac:dyDescent="0.3">
      <c r="A24" s="20">
        <v>41912</v>
      </c>
      <c r="B24" s="27">
        <v>2.6404E-2</v>
      </c>
      <c r="C24" s="3">
        <f t="shared" si="0"/>
        <v>2.3999999999999716E-5</v>
      </c>
      <c r="D24" s="2">
        <v>22</v>
      </c>
      <c r="E24" s="36">
        <f t="shared" si="1"/>
        <v>2.6380000000000001E-2</v>
      </c>
      <c r="N24" s="30" t="s">
        <v>16</v>
      </c>
      <c r="O24" s="30"/>
    </row>
    <row r="25" spans="1:22" x14ac:dyDescent="0.3">
      <c r="A25" s="20">
        <v>42004</v>
      </c>
      <c r="B25" s="27">
        <v>2.9047E-2</v>
      </c>
      <c r="C25" s="3">
        <f t="shared" si="0"/>
        <v>2.6429999999999995E-3</v>
      </c>
      <c r="D25" s="2">
        <v>23</v>
      </c>
      <c r="E25" s="36">
        <f t="shared" si="1"/>
        <v>2.6404E-2</v>
      </c>
      <c r="N25" t="s">
        <v>17</v>
      </c>
      <c r="O25">
        <v>0.49155450624887903</v>
      </c>
    </row>
    <row r="26" spans="1:22" x14ac:dyDescent="0.3">
      <c r="A26" s="20">
        <v>42094</v>
      </c>
      <c r="B26" s="27">
        <v>4.5651999999999998E-2</v>
      </c>
      <c r="C26" s="3">
        <f t="shared" si="0"/>
        <v>1.6604999999999998E-2</v>
      </c>
      <c r="D26" s="2">
        <v>24</v>
      </c>
      <c r="E26" s="36">
        <f t="shared" si="1"/>
        <v>2.9047E-2</v>
      </c>
      <c r="N26" t="s">
        <v>18</v>
      </c>
      <c r="O26">
        <v>0.24162583261357926</v>
      </c>
    </row>
    <row r="27" spans="1:22" x14ac:dyDescent="0.3">
      <c r="A27" s="20">
        <v>42185</v>
      </c>
      <c r="B27" s="27">
        <v>4.9939999999999998E-2</v>
      </c>
      <c r="C27" s="3">
        <f t="shared" si="0"/>
        <v>4.2880000000000001E-3</v>
      </c>
      <c r="D27" s="2">
        <v>25</v>
      </c>
      <c r="E27" s="36">
        <f t="shared" si="1"/>
        <v>4.5651999999999998E-2</v>
      </c>
      <c r="N27" t="s">
        <v>19</v>
      </c>
      <c r="O27">
        <v>0.22731688605911848</v>
      </c>
    </row>
    <row r="28" spans="1:22" x14ac:dyDescent="0.3">
      <c r="A28" s="20">
        <v>42277</v>
      </c>
      <c r="B28" s="27">
        <v>5.1599000000000006E-2</v>
      </c>
      <c r="C28" s="3">
        <f t="shared" si="0"/>
        <v>1.6590000000000077E-3</v>
      </c>
      <c r="D28" s="2">
        <v>26</v>
      </c>
      <c r="E28" s="36">
        <f t="shared" si="1"/>
        <v>4.9939999999999998E-2</v>
      </c>
      <c r="N28" t="s">
        <v>20</v>
      </c>
      <c r="O28">
        <v>2.7104868606537769E-2</v>
      </c>
    </row>
    <row r="29" spans="1:22" ht="15" thickBot="1" x14ac:dyDescent="0.35">
      <c r="A29" s="20">
        <v>42369</v>
      </c>
      <c r="B29" s="27">
        <v>5.8807999999999999E-2</v>
      </c>
      <c r="C29" s="3">
        <f t="shared" si="0"/>
        <v>7.2089999999999932E-3</v>
      </c>
      <c r="D29" s="2">
        <v>27</v>
      </c>
      <c r="E29" s="36">
        <f t="shared" si="1"/>
        <v>5.1599000000000006E-2</v>
      </c>
      <c r="N29" s="28" t="s">
        <v>21</v>
      </c>
      <c r="O29" s="28">
        <v>55</v>
      </c>
    </row>
    <row r="30" spans="1:22" x14ac:dyDescent="0.3">
      <c r="A30" s="20">
        <v>42460</v>
      </c>
      <c r="B30" s="27">
        <v>2.6501999999999998E-2</v>
      </c>
      <c r="C30" s="3">
        <f t="shared" si="0"/>
        <v>-3.2306000000000001E-2</v>
      </c>
      <c r="D30" s="2">
        <v>28</v>
      </c>
      <c r="E30" s="36">
        <f t="shared" si="1"/>
        <v>5.8807999999999999E-2</v>
      </c>
    </row>
    <row r="31" spans="1:22" ht="15" thickBot="1" x14ac:dyDescent="0.35">
      <c r="A31" s="20">
        <v>42551</v>
      </c>
      <c r="B31" s="27">
        <v>2.4777999999999998E-2</v>
      </c>
      <c r="C31" s="3">
        <f t="shared" si="0"/>
        <v>-1.7239999999999998E-3</v>
      </c>
      <c r="D31" s="2">
        <v>29</v>
      </c>
      <c r="E31" s="36">
        <f t="shared" si="1"/>
        <v>2.6501999999999998E-2</v>
      </c>
      <c r="N31" t="s">
        <v>22</v>
      </c>
    </row>
    <row r="32" spans="1:22" x14ac:dyDescent="0.3">
      <c r="A32" s="20">
        <v>42643</v>
      </c>
      <c r="B32" s="27">
        <v>1.1468000000000001E-2</v>
      </c>
      <c r="C32" s="3">
        <f t="shared" si="0"/>
        <v>-1.3309999999999997E-2</v>
      </c>
      <c r="D32" s="2">
        <v>30</v>
      </c>
      <c r="E32" s="36">
        <f t="shared" si="1"/>
        <v>2.4777999999999998E-2</v>
      </c>
      <c r="N32" s="29"/>
      <c r="O32" s="29" t="s">
        <v>27</v>
      </c>
      <c r="P32" s="29" t="s">
        <v>28</v>
      </c>
      <c r="Q32" s="29" t="s">
        <v>29</v>
      </c>
      <c r="R32" s="29" t="s">
        <v>30</v>
      </c>
      <c r="S32" s="29" t="s">
        <v>31</v>
      </c>
    </row>
    <row r="33" spans="1:22" x14ac:dyDescent="0.3">
      <c r="A33" s="20">
        <v>42735</v>
      </c>
      <c r="B33" s="27">
        <v>1.6178999999999999E-2</v>
      </c>
      <c r="C33" s="3">
        <f t="shared" si="0"/>
        <v>4.7109999999999982E-3</v>
      </c>
      <c r="D33" s="2">
        <v>31</v>
      </c>
      <c r="E33" s="36">
        <f t="shared" si="1"/>
        <v>1.1468000000000001E-2</v>
      </c>
      <c r="N33" t="s">
        <v>23</v>
      </c>
      <c r="O33">
        <v>1</v>
      </c>
      <c r="P33">
        <v>1.2405958233019487E-2</v>
      </c>
      <c r="Q33">
        <v>1.2405958233019487E-2</v>
      </c>
      <c r="R33">
        <v>16.88634671280208</v>
      </c>
      <c r="S33">
        <v>1.3837001607445881E-4</v>
      </c>
    </row>
    <row r="34" spans="1:22" x14ac:dyDescent="0.3">
      <c r="A34" s="20">
        <v>42825</v>
      </c>
      <c r="B34" s="27">
        <v>1.9713000000000001E-2</v>
      </c>
      <c r="C34" s="3">
        <f t="shared" si="0"/>
        <v>3.5340000000000024E-3</v>
      </c>
      <c r="D34" s="2">
        <v>32</v>
      </c>
      <c r="E34" s="36">
        <f t="shared" si="1"/>
        <v>1.6178999999999999E-2</v>
      </c>
      <c r="N34" t="s">
        <v>24</v>
      </c>
      <c r="O34">
        <v>53</v>
      </c>
      <c r="P34">
        <v>3.8937716815416863E-2</v>
      </c>
      <c r="Q34">
        <v>7.3467390217767667E-4</v>
      </c>
    </row>
    <row r="35" spans="1:22" ht="15" thickBot="1" x14ac:dyDescent="0.35">
      <c r="A35" s="20">
        <v>42916</v>
      </c>
      <c r="B35" s="27">
        <v>3.2062E-2</v>
      </c>
      <c r="C35" s="3">
        <f t="shared" si="0"/>
        <v>1.2348999999999999E-2</v>
      </c>
      <c r="D35" s="2">
        <v>33</v>
      </c>
      <c r="E35" s="36">
        <f t="shared" si="1"/>
        <v>1.9713000000000001E-2</v>
      </c>
      <c r="N35" s="28" t="s">
        <v>25</v>
      </c>
      <c r="O35" s="28">
        <v>54</v>
      </c>
      <c r="P35" s="28">
        <v>5.134367504843635E-2</v>
      </c>
      <c r="Q35" s="28"/>
      <c r="R35" s="28"/>
      <c r="S35" s="28"/>
    </row>
    <row r="36" spans="1:22" ht="15" thickBot="1" x14ac:dyDescent="0.35">
      <c r="A36" s="20">
        <v>43008</v>
      </c>
      <c r="B36" s="27">
        <v>2.9049000000000002E-2</v>
      </c>
      <c r="C36" s="3">
        <f t="shared" si="0"/>
        <v>-3.0129999999999983E-3</v>
      </c>
      <c r="D36" s="2">
        <v>34</v>
      </c>
      <c r="E36" s="36">
        <f t="shared" si="1"/>
        <v>3.2062E-2</v>
      </c>
    </row>
    <row r="37" spans="1:22" x14ac:dyDescent="0.3">
      <c r="A37" s="20">
        <v>43100</v>
      </c>
      <c r="B37" s="27">
        <v>3.5754000000000001E-2</v>
      </c>
      <c r="C37" s="3">
        <f t="shared" si="0"/>
        <v>6.7049999999999992E-3</v>
      </c>
      <c r="D37" s="2">
        <v>35</v>
      </c>
      <c r="E37" s="36">
        <f t="shared" si="1"/>
        <v>2.9049000000000002E-2</v>
      </c>
      <c r="N37" s="29"/>
      <c r="O37" s="29" t="s">
        <v>32</v>
      </c>
      <c r="P37" s="29" t="s">
        <v>20</v>
      </c>
      <c r="Q37" s="29" t="s">
        <v>33</v>
      </c>
      <c r="R37" s="29" t="s">
        <v>34</v>
      </c>
      <c r="S37" s="29" t="s">
        <v>35</v>
      </c>
      <c r="T37" s="29" t="s">
        <v>36</v>
      </c>
      <c r="U37" s="29" t="s">
        <v>37</v>
      </c>
      <c r="V37" s="29" t="s">
        <v>38</v>
      </c>
    </row>
    <row r="38" spans="1:22" x14ac:dyDescent="0.3">
      <c r="A38" s="20">
        <v>43190</v>
      </c>
      <c r="B38" s="27">
        <v>3.7876E-2</v>
      </c>
      <c r="C38" s="3">
        <f t="shared" si="0"/>
        <v>2.1219999999999989E-3</v>
      </c>
      <c r="D38" s="2">
        <v>36</v>
      </c>
      <c r="E38" s="36">
        <f t="shared" si="1"/>
        <v>3.5754000000000001E-2</v>
      </c>
      <c r="N38" t="s">
        <v>26</v>
      </c>
      <c r="O38">
        <v>1.0182582680035216E-2</v>
      </c>
      <c r="P38">
        <v>4.2477594149813039E-3</v>
      </c>
      <c r="Q38">
        <v>2.3971655843131203</v>
      </c>
      <c r="R38">
        <v>2.0079932215537867E-2</v>
      </c>
      <c r="S38">
        <v>1.66265624436269E-3</v>
      </c>
      <c r="T38">
        <v>1.8702509115707741E-2</v>
      </c>
      <c r="U38">
        <v>1.66265624436269E-3</v>
      </c>
      <c r="V38">
        <v>1.8702509115707741E-2</v>
      </c>
    </row>
    <row r="39" spans="1:22" ht="15" thickBot="1" x14ac:dyDescent="0.35">
      <c r="A39" s="20">
        <v>43281</v>
      </c>
      <c r="B39" s="27">
        <v>4.3164999999999995E-2</v>
      </c>
      <c r="C39" s="3">
        <f t="shared" si="0"/>
        <v>5.2889999999999951E-3</v>
      </c>
      <c r="D39" s="2">
        <v>37</v>
      </c>
      <c r="E39" s="36">
        <f t="shared" si="1"/>
        <v>3.7876E-2</v>
      </c>
      <c r="N39" s="28" t="s">
        <v>39</v>
      </c>
      <c r="O39" s="52">
        <v>-0.43127282355237939</v>
      </c>
      <c r="P39" s="52">
        <v>0.10495043455265528</v>
      </c>
      <c r="Q39" s="52">
        <v>-4.1093000271094926</v>
      </c>
      <c r="R39" s="28">
        <v>1.3837001607445881E-4</v>
      </c>
      <c r="S39" s="28">
        <v>-0.64177673736323793</v>
      </c>
      <c r="T39" s="28">
        <v>-0.22076890974152091</v>
      </c>
      <c r="U39" s="28">
        <v>-0.64177673736323793</v>
      </c>
      <c r="V39" s="28">
        <v>-0.22076890974152091</v>
      </c>
    </row>
    <row r="40" spans="1:22" x14ac:dyDescent="0.3">
      <c r="A40" s="20">
        <v>43373</v>
      </c>
      <c r="B40" s="27">
        <v>4.5786E-2</v>
      </c>
      <c r="C40" s="3">
        <f t="shared" si="0"/>
        <v>2.6210000000000053E-3</v>
      </c>
      <c r="D40" s="2">
        <v>38</v>
      </c>
      <c r="E40" s="36">
        <f t="shared" si="1"/>
        <v>4.3164999999999995E-2</v>
      </c>
    </row>
    <row r="41" spans="1:22" x14ac:dyDescent="0.3">
      <c r="A41" s="20">
        <v>43465</v>
      </c>
      <c r="B41" s="27">
        <v>3.4171E-2</v>
      </c>
      <c r="C41" s="3">
        <f t="shared" si="0"/>
        <v>-1.1615E-2</v>
      </c>
      <c r="D41" s="2">
        <v>39</v>
      </c>
      <c r="E41" s="36">
        <f t="shared" si="1"/>
        <v>4.5786E-2</v>
      </c>
    </row>
    <row r="42" spans="1:22" x14ac:dyDescent="0.3">
      <c r="A42" s="20">
        <v>43555</v>
      </c>
      <c r="B42" s="27">
        <v>3.9126000000000001E-2</v>
      </c>
      <c r="C42" s="3">
        <f t="shared" si="0"/>
        <v>4.9550000000000011E-3</v>
      </c>
      <c r="D42" s="2">
        <v>40</v>
      </c>
      <c r="E42" s="36">
        <f t="shared" si="1"/>
        <v>3.4171E-2</v>
      </c>
      <c r="N42" t="s">
        <v>15</v>
      </c>
    </row>
    <row r="43" spans="1:22" ht="15" thickBot="1" x14ac:dyDescent="0.35">
      <c r="A43" s="20">
        <v>43646</v>
      </c>
      <c r="B43" s="27">
        <v>2.5051999999999998E-2</v>
      </c>
      <c r="C43" s="3">
        <f t="shared" si="0"/>
        <v>-1.4074000000000003E-2</v>
      </c>
      <c r="D43" s="2">
        <v>41</v>
      </c>
      <c r="E43" s="36">
        <f t="shared" si="1"/>
        <v>3.9126000000000001E-2</v>
      </c>
    </row>
    <row r="44" spans="1:22" x14ac:dyDescent="0.3">
      <c r="A44" s="20">
        <v>43738</v>
      </c>
      <c r="B44" s="27">
        <v>1.6399999999999998E-2</v>
      </c>
      <c r="C44" s="3">
        <f t="shared" si="0"/>
        <v>-8.652E-3</v>
      </c>
      <c r="D44" s="2">
        <v>42</v>
      </c>
      <c r="E44" s="36">
        <f t="shared" si="1"/>
        <v>2.5051999999999998E-2</v>
      </c>
      <c r="N44" s="30" t="s">
        <v>16</v>
      </c>
      <c r="O44" s="30"/>
    </row>
    <row r="45" spans="1:22" x14ac:dyDescent="0.3">
      <c r="A45" s="20">
        <v>43830</v>
      </c>
      <c r="B45" s="27">
        <v>2.1665E-2</v>
      </c>
      <c r="C45" s="3">
        <f t="shared" si="0"/>
        <v>5.2650000000000023E-3</v>
      </c>
      <c r="D45" s="2">
        <v>43</v>
      </c>
      <c r="E45" s="36">
        <f t="shared" si="1"/>
        <v>1.6399999999999998E-2</v>
      </c>
      <c r="N45" t="s">
        <v>17</v>
      </c>
      <c r="O45">
        <v>0.49246730696860991</v>
      </c>
    </row>
    <row r="46" spans="1:22" x14ac:dyDescent="0.3">
      <c r="A46" s="20">
        <v>43921</v>
      </c>
      <c r="B46" s="27">
        <v>-2.1221999999999998E-2</v>
      </c>
      <c r="C46" s="3">
        <f t="shared" si="0"/>
        <v>-4.2886999999999995E-2</v>
      </c>
      <c r="D46" s="2">
        <v>44</v>
      </c>
      <c r="E46" s="36">
        <f t="shared" si="1"/>
        <v>2.1665E-2</v>
      </c>
      <c r="N46" t="s">
        <v>18</v>
      </c>
      <c r="O46">
        <v>0.24252404843291508</v>
      </c>
    </row>
    <row r="47" spans="1:22" x14ac:dyDescent="0.3">
      <c r="A47" s="20">
        <v>44012</v>
      </c>
      <c r="B47" s="27">
        <v>-9.584899999999999E-2</v>
      </c>
      <c r="C47" s="3">
        <f t="shared" si="0"/>
        <v>-7.4626999999999999E-2</v>
      </c>
      <c r="D47" s="2">
        <v>45</v>
      </c>
      <c r="E47" s="36">
        <f t="shared" si="1"/>
        <v>-2.1221999999999998E-2</v>
      </c>
      <c r="N47" t="s">
        <v>19</v>
      </c>
      <c r="O47">
        <v>0.21339035798802719</v>
      </c>
    </row>
    <row r="48" spans="1:22" x14ac:dyDescent="0.3">
      <c r="A48" s="20">
        <v>44104</v>
      </c>
      <c r="B48" s="27">
        <v>-9.5659999999999999E-3</v>
      </c>
      <c r="C48" s="3">
        <f t="shared" si="0"/>
        <v>8.6282999999999985E-2</v>
      </c>
      <c r="D48" s="2">
        <v>46</v>
      </c>
      <c r="E48" s="36">
        <f t="shared" si="1"/>
        <v>-9.584899999999999E-2</v>
      </c>
      <c r="N48" t="s">
        <v>20</v>
      </c>
      <c r="O48">
        <v>2.7348041384750558E-2</v>
      </c>
    </row>
    <row r="49" spans="1:22" ht="15" thickBot="1" x14ac:dyDescent="0.35">
      <c r="A49" s="20">
        <v>44196</v>
      </c>
      <c r="B49" s="27">
        <v>-7.1189999999999995E-3</v>
      </c>
      <c r="C49" s="3">
        <f t="shared" si="0"/>
        <v>2.4470000000000004E-3</v>
      </c>
      <c r="D49" s="2">
        <v>47</v>
      </c>
      <c r="E49" s="36">
        <f t="shared" si="1"/>
        <v>-9.5659999999999999E-3</v>
      </c>
      <c r="N49" s="28" t="s">
        <v>21</v>
      </c>
      <c r="O49" s="28">
        <v>55</v>
      </c>
    </row>
    <row r="50" spans="1:22" x14ac:dyDescent="0.3">
      <c r="A50" s="20">
        <v>44286</v>
      </c>
      <c r="B50" s="27">
        <v>1.6795000000000001E-2</v>
      </c>
      <c r="C50" s="3">
        <f t="shared" si="0"/>
        <v>2.3914000000000001E-2</v>
      </c>
      <c r="D50" s="2">
        <v>48</v>
      </c>
      <c r="E50" s="36">
        <f t="shared" si="1"/>
        <v>-7.1189999999999995E-3</v>
      </c>
    </row>
    <row r="51" spans="1:22" ht="15" thickBot="1" x14ac:dyDescent="0.35">
      <c r="A51" s="20">
        <v>44377</v>
      </c>
      <c r="B51" s="27">
        <v>0.117081</v>
      </c>
      <c r="C51" s="3">
        <f t="shared" si="0"/>
        <v>0.100286</v>
      </c>
      <c r="D51" s="2">
        <v>49</v>
      </c>
      <c r="E51" s="36">
        <f t="shared" si="1"/>
        <v>1.6795000000000001E-2</v>
      </c>
      <c r="N51" t="s">
        <v>22</v>
      </c>
    </row>
    <row r="52" spans="1:22" x14ac:dyDescent="0.3">
      <c r="A52" s="20">
        <v>44469</v>
      </c>
      <c r="B52" s="27">
        <v>3.0691000000000003E-2</v>
      </c>
      <c r="C52" s="3">
        <f t="shared" si="0"/>
        <v>-8.6389999999999995E-2</v>
      </c>
      <c r="D52" s="2">
        <v>50</v>
      </c>
      <c r="E52" s="36">
        <f t="shared" si="1"/>
        <v>0.117081</v>
      </c>
      <c r="N52" s="29"/>
      <c r="O52" s="29" t="s">
        <v>27</v>
      </c>
      <c r="P52" s="29" t="s">
        <v>28</v>
      </c>
      <c r="Q52" s="29" t="s">
        <v>29</v>
      </c>
      <c r="R52" s="29" t="s">
        <v>30</v>
      </c>
      <c r="S52" s="29" t="s">
        <v>31</v>
      </c>
    </row>
    <row r="53" spans="1:22" x14ac:dyDescent="0.3">
      <c r="A53" s="20">
        <v>44561</v>
      </c>
      <c r="B53" s="27">
        <v>3.0613999999999999E-2</v>
      </c>
      <c r="C53" s="3">
        <f t="shared" si="0"/>
        <v>-7.7000000000004148E-5</v>
      </c>
      <c r="D53" s="2">
        <v>51</v>
      </c>
      <c r="E53" s="36">
        <f t="shared" si="1"/>
        <v>3.0691000000000003E-2</v>
      </c>
      <c r="N53" t="s">
        <v>23</v>
      </c>
      <c r="O53">
        <v>2</v>
      </c>
      <c r="P53">
        <v>1.2452075934170831E-2</v>
      </c>
      <c r="Q53">
        <v>6.2260379670854155E-3</v>
      </c>
      <c r="R53">
        <v>8.324522047479606</v>
      </c>
      <c r="S53">
        <v>7.3044931042557325E-4</v>
      </c>
    </row>
    <row r="54" spans="1:22" x14ac:dyDescent="0.3">
      <c r="A54" s="20">
        <v>44651</v>
      </c>
      <c r="B54" s="27">
        <v>3.2414999999999999E-2</v>
      </c>
      <c r="C54" s="3">
        <f t="shared" si="0"/>
        <v>1.8010000000000005E-3</v>
      </c>
      <c r="D54" s="2">
        <v>52</v>
      </c>
      <c r="E54" s="36">
        <f t="shared" si="1"/>
        <v>3.0613999999999999E-2</v>
      </c>
      <c r="N54" t="s">
        <v>24</v>
      </c>
      <c r="O54">
        <v>52</v>
      </c>
      <c r="P54">
        <v>3.889159911426552E-2</v>
      </c>
      <c r="Q54">
        <v>7.479153675820292E-4</v>
      </c>
    </row>
    <row r="55" spans="1:22" ht="15" thickBot="1" x14ac:dyDescent="0.35">
      <c r="A55" s="20">
        <v>44742</v>
      </c>
      <c r="B55" s="27">
        <v>1.5239000000000001E-2</v>
      </c>
      <c r="C55" s="3">
        <f t="shared" si="0"/>
        <v>-1.7175999999999997E-2</v>
      </c>
      <c r="D55" s="2">
        <v>53</v>
      </c>
      <c r="E55" s="36">
        <f t="shared" si="1"/>
        <v>3.2414999999999999E-2</v>
      </c>
      <c r="N55" s="28" t="s">
        <v>25</v>
      </c>
      <c r="O55" s="28">
        <v>54</v>
      </c>
      <c r="P55" s="28">
        <v>5.134367504843635E-2</v>
      </c>
      <c r="Q55" s="28"/>
      <c r="R55" s="28"/>
      <c r="S55" s="28"/>
    </row>
    <row r="56" spans="1:22" ht="15" thickBot="1" x14ac:dyDescent="0.35">
      <c r="A56" s="20">
        <v>44834</v>
      </c>
      <c r="B56" s="27">
        <v>1.5819E-2</v>
      </c>
      <c r="C56" s="3">
        <f t="shared" si="0"/>
        <v>5.7999999999999892E-4</v>
      </c>
      <c r="D56" s="2">
        <v>54</v>
      </c>
      <c r="E56" s="36">
        <f t="shared" si="1"/>
        <v>1.5239000000000001E-2</v>
      </c>
    </row>
    <row r="57" spans="1:22" x14ac:dyDescent="0.3">
      <c r="A57" s="20">
        <v>44926</v>
      </c>
      <c r="B57" s="27">
        <v>1.2971999999999999E-2</v>
      </c>
      <c r="C57" s="3">
        <f t="shared" si="0"/>
        <v>-2.8470000000000006E-3</v>
      </c>
      <c r="D57" s="2">
        <v>55</v>
      </c>
      <c r="E57" s="36">
        <f t="shared" si="1"/>
        <v>1.5819E-2</v>
      </c>
      <c r="N57" s="29"/>
      <c r="O57" s="29" t="s">
        <v>32</v>
      </c>
      <c r="P57" s="29" t="s">
        <v>20</v>
      </c>
      <c r="Q57" s="29" t="s">
        <v>33</v>
      </c>
      <c r="R57" s="29" t="s">
        <v>34</v>
      </c>
      <c r="S57" s="29" t="s">
        <v>35</v>
      </c>
      <c r="T57" s="29" t="s">
        <v>36</v>
      </c>
      <c r="U57" s="29" t="s">
        <v>37</v>
      </c>
      <c r="V57" s="29" t="s">
        <v>38</v>
      </c>
    </row>
    <row r="58" spans="1:22" x14ac:dyDescent="0.3">
      <c r="N58" t="s">
        <v>26</v>
      </c>
      <c r="O58">
        <v>1.1742939063911958E-2</v>
      </c>
      <c r="P58">
        <v>7.6061614791873454E-3</v>
      </c>
      <c r="Q58">
        <v>1.5438719117447126</v>
      </c>
      <c r="R58">
        <v>0.12868386011988556</v>
      </c>
      <c r="S58">
        <v>-3.5199405670825971E-3</v>
      </c>
      <c r="T58">
        <v>2.7005818694906515E-2</v>
      </c>
      <c r="U58">
        <v>-3.5199405670825971E-3</v>
      </c>
      <c r="V58">
        <v>2.7005818694906515E-2</v>
      </c>
    </row>
    <row r="59" spans="1:22" x14ac:dyDescent="0.3">
      <c r="N59" t="s">
        <v>39</v>
      </c>
      <c r="O59">
        <v>-5.8123356366387875E-5</v>
      </c>
      <c r="P59">
        <v>2.3406856251593223E-4</v>
      </c>
      <c r="Q59">
        <v>-0.24831765420198887</v>
      </c>
      <c r="R59">
        <v>0.80486669434921443</v>
      </c>
      <c r="S59">
        <v>-5.2781628950436478E-4</v>
      </c>
      <c r="T59">
        <v>4.1156957677158907E-4</v>
      </c>
      <c r="U59">
        <v>-5.2781628950436478E-4</v>
      </c>
      <c r="V59">
        <v>4.1156957677158907E-4</v>
      </c>
    </row>
    <row r="60" spans="1:22" ht="15" thickBot="1" x14ac:dyDescent="0.35">
      <c r="N60" s="28" t="s">
        <v>67</v>
      </c>
      <c r="O60" s="38">
        <v>-0.42801969288827219</v>
      </c>
      <c r="P60" s="38">
        <v>0.10669931663421384</v>
      </c>
      <c r="Q60" s="38">
        <v>-4.011456740211444</v>
      </c>
      <c r="R60" s="28">
        <v>1.9395678557340611E-4</v>
      </c>
      <c r="S60" s="28">
        <v>-0.64212753571458259</v>
      </c>
      <c r="T60" s="28">
        <v>-0.21391185006196176</v>
      </c>
      <c r="U60" s="28">
        <v>-0.64212753571458259</v>
      </c>
      <c r="V60" s="28">
        <v>-0.21391185006196176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6FCD26-EF94-4CCA-95DD-40E0F2174983}">
  <dimension ref="A1:AA57"/>
  <sheetViews>
    <sheetView zoomScale="80" zoomScaleNormal="80" workbookViewId="0">
      <pane ySplit="1" topLeftCell="A2" activePane="bottomLeft" state="frozen"/>
      <selection pane="bottomLeft"/>
    </sheetView>
  </sheetViews>
  <sheetFormatPr defaultRowHeight="14.4" x14ac:dyDescent="0.3"/>
  <cols>
    <col min="1" max="1" width="15.77734375" style="20" customWidth="1"/>
    <col min="2" max="6" width="15.77734375" style="2" customWidth="1"/>
    <col min="9" max="9" width="23.44140625" bestFit="1" customWidth="1"/>
    <col min="19" max="19" width="23.44140625" bestFit="1" customWidth="1"/>
  </cols>
  <sheetData>
    <row r="1" spans="1:24" x14ac:dyDescent="0.3">
      <c r="A1" s="22" t="s">
        <v>56</v>
      </c>
      <c r="B1" s="7" t="s">
        <v>147</v>
      </c>
      <c r="C1" s="7" t="s">
        <v>70</v>
      </c>
      <c r="D1" s="7" t="s">
        <v>148</v>
      </c>
      <c r="E1" s="7" t="s">
        <v>70</v>
      </c>
      <c r="F1" s="7" t="s">
        <v>149</v>
      </c>
    </row>
    <row r="2" spans="1:24" x14ac:dyDescent="0.3">
      <c r="A2" s="20">
        <v>39903</v>
      </c>
      <c r="B2" s="2">
        <v>4.2426999999999999E-2</v>
      </c>
      <c r="C2" s="2">
        <v>-5.7832000000000001E-2</v>
      </c>
      <c r="E2" s="2">
        <v>-5.7832000000000001E-2</v>
      </c>
      <c r="I2" t="s">
        <v>15</v>
      </c>
      <c r="S2" t="s">
        <v>15</v>
      </c>
    </row>
    <row r="3" spans="1:24" ht="15" thickBot="1" x14ac:dyDescent="0.35">
      <c r="A3" s="20">
        <v>39994</v>
      </c>
      <c r="B3" s="2">
        <v>0.162083</v>
      </c>
      <c r="C3" s="2">
        <v>-6.0275000000000002E-2</v>
      </c>
      <c r="E3" s="2">
        <v>-6.0275000000000002E-2</v>
      </c>
      <c r="F3" s="2">
        <v>-0.14199999999999999</v>
      </c>
    </row>
    <row r="4" spans="1:24" x14ac:dyDescent="0.3">
      <c r="A4" s="20">
        <v>40086</v>
      </c>
      <c r="B4" s="2">
        <v>8.6933999999999997E-2</v>
      </c>
      <c r="C4" s="2">
        <v>-5.9277999999999997E-2</v>
      </c>
      <c r="D4" s="2">
        <v>0.13389400000000001</v>
      </c>
      <c r="E4" s="2">
        <v>-5.9277999999999997E-2</v>
      </c>
      <c r="F4" s="2">
        <v>-0.17699999999999999</v>
      </c>
      <c r="I4" s="30" t="s">
        <v>16</v>
      </c>
      <c r="J4" s="30"/>
      <c r="S4" s="30" t="s">
        <v>16</v>
      </c>
      <c r="T4" s="30"/>
    </row>
    <row r="5" spans="1:24" x14ac:dyDescent="0.3">
      <c r="A5" s="20">
        <v>40178</v>
      </c>
      <c r="B5" s="2">
        <v>5.6307999999999997E-2</v>
      </c>
      <c r="C5" s="2">
        <v>-4.1131000000000001E-2</v>
      </c>
      <c r="D5" s="2">
        <v>5.2774000000000001E-2</v>
      </c>
      <c r="E5" s="2">
        <v>-4.1131000000000001E-2</v>
      </c>
      <c r="F5" s="2">
        <v>-7.4999999999999997E-2</v>
      </c>
      <c r="I5" t="s">
        <v>17</v>
      </c>
      <c r="J5">
        <v>0.51789197997282466</v>
      </c>
      <c r="S5" t="s">
        <v>17</v>
      </c>
      <c r="T5">
        <v>0.17170046013368753</v>
      </c>
    </row>
    <row r="6" spans="1:24" x14ac:dyDescent="0.3">
      <c r="A6" s="20">
        <v>40268</v>
      </c>
      <c r="B6" s="2">
        <v>-9.0041999999999997E-2</v>
      </c>
      <c r="C6" s="2">
        <v>7.5095999999999996E-2</v>
      </c>
      <c r="D6" s="2">
        <v>1.6726999999999999E-2</v>
      </c>
      <c r="E6" s="2">
        <v>7.5095999999999996E-2</v>
      </c>
      <c r="F6" s="2">
        <v>0.13700000000000001</v>
      </c>
      <c r="I6" t="s">
        <v>18</v>
      </c>
      <c r="J6">
        <v>0.26821210292017267</v>
      </c>
      <c r="S6" t="s">
        <v>18</v>
      </c>
      <c r="T6">
        <v>2.9481048010120019E-2</v>
      </c>
    </row>
    <row r="7" spans="1:24" x14ac:dyDescent="0.3">
      <c r="A7" s="20">
        <v>40359</v>
      </c>
      <c r="B7" s="2">
        <v>-1.3062000000000001E-2</v>
      </c>
      <c r="C7" s="2">
        <v>6.9108000000000003E-2</v>
      </c>
      <c r="D7" s="2">
        <v>1.7229000000000001E-2</v>
      </c>
      <c r="E7" s="2">
        <v>6.9108000000000003E-2</v>
      </c>
      <c r="F7" s="2">
        <v>0.158</v>
      </c>
      <c r="I7" t="s">
        <v>19</v>
      </c>
      <c r="J7">
        <v>0.23490848951479137</v>
      </c>
      <c r="S7" t="s">
        <v>19</v>
      </c>
      <c r="T7">
        <v>1.0613123481818134E-2</v>
      </c>
    </row>
    <row r="8" spans="1:24" x14ac:dyDescent="0.3">
      <c r="A8" s="20">
        <v>40451</v>
      </c>
      <c r="B8" s="2">
        <v>-3.6185000000000002E-2</v>
      </c>
      <c r="C8" s="2">
        <v>6.4531000000000005E-2</v>
      </c>
      <c r="D8" s="2">
        <v>-4.283E-2</v>
      </c>
      <c r="E8" s="2">
        <v>6.4531000000000005E-2</v>
      </c>
      <c r="F8" s="2">
        <v>0.17699999999999999</v>
      </c>
      <c r="I8" t="s">
        <v>20</v>
      </c>
      <c r="J8">
        <v>4.6424268260494506E-2</v>
      </c>
      <c r="S8" t="s">
        <v>20</v>
      </c>
      <c r="T8">
        <v>5.2956369427558922E-2</v>
      </c>
    </row>
    <row r="9" spans="1:24" ht="15" thickBot="1" x14ac:dyDescent="0.35">
      <c r="A9" s="20">
        <v>40543</v>
      </c>
      <c r="B9" s="2">
        <v>-0.107044</v>
      </c>
      <c r="C9" s="2">
        <v>6.1032999999999997E-2</v>
      </c>
      <c r="D9" s="2">
        <v>6.4619999999999999E-3</v>
      </c>
      <c r="E9" s="2">
        <v>6.1032999999999997E-2</v>
      </c>
      <c r="F9" s="2">
        <v>8.5000000000000006E-2</v>
      </c>
      <c r="I9" s="28" t="s">
        <v>21</v>
      </c>
      <c r="J9" s="28">
        <v>54</v>
      </c>
      <c r="S9" s="28" t="s">
        <v>21</v>
      </c>
      <c r="T9" s="28">
        <v>54</v>
      </c>
    </row>
    <row r="10" spans="1:24" x14ac:dyDescent="0.3">
      <c r="A10" s="20">
        <v>40633</v>
      </c>
      <c r="B10" s="2">
        <v>-0.122723</v>
      </c>
      <c r="C10" s="2">
        <v>2.5675E-2</v>
      </c>
      <c r="D10" s="2">
        <v>3.215E-3</v>
      </c>
      <c r="E10" s="2">
        <v>2.5675E-2</v>
      </c>
      <c r="F10" s="2">
        <v>5.5E-2</v>
      </c>
    </row>
    <row r="11" spans="1:24" ht="15" thickBot="1" x14ac:dyDescent="0.35">
      <c r="A11" s="20">
        <v>40724</v>
      </c>
      <c r="B11" s="2">
        <v>-7.1407999999999999E-2</v>
      </c>
      <c r="C11" s="2">
        <v>2.9659999999999999E-2</v>
      </c>
      <c r="D11" s="2">
        <v>5.0089000000000002E-2</v>
      </c>
      <c r="E11" s="2">
        <v>2.9659999999999999E-2</v>
      </c>
      <c r="F11" s="2">
        <v>5.7000000000000002E-2</v>
      </c>
      <c r="I11" t="s">
        <v>22</v>
      </c>
      <c r="S11" t="s">
        <v>22</v>
      </c>
    </row>
    <row r="12" spans="1:24" x14ac:dyDescent="0.3">
      <c r="A12" s="20">
        <v>40816</v>
      </c>
      <c r="B12" s="2">
        <v>-9.6822000000000005E-2</v>
      </c>
      <c r="C12" s="2">
        <v>2.1448999999999999E-2</v>
      </c>
      <c r="D12" s="2">
        <v>-7.6629999999999997E-3</v>
      </c>
      <c r="E12" s="2">
        <v>2.1448999999999999E-2</v>
      </c>
      <c r="F12" s="2">
        <v>7.5999999999999998E-2</v>
      </c>
      <c r="I12" s="29"/>
      <c r="J12" s="29" t="s">
        <v>27</v>
      </c>
      <c r="K12" s="29" t="s">
        <v>28</v>
      </c>
      <c r="L12" s="29" t="s">
        <v>29</v>
      </c>
      <c r="M12" s="29" t="s">
        <v>30</v>
      </c>
      <c r="N12" s="29" t="s">
        <v>31</v>
      </c>
      <c r="S12" s="29"/>
      <c r="T12" s="29" t="s">
        <v>27</v>
      </c>
      <c r="U12" s="29" t="s">
        <v>28</v>
      </c>
      <c r="V12" s="29" t="s">
        <v>29</v>
      </c>
      <c r="W12" s="29" t="s">
        <v>30</v>
      </c>
      <c r="X12" s="29" t="s">
        <v>31</v>
      </c>
    </row>
    <row r="13" spans="1:24" x14ac:dyDescent="0.3">
      <c r="A13" s="20">
        <v>40908</v>
      </c>
      <c r="B13" s="2">
        <v>-7.3877999999999999E-2</v>
      </c>
      <c r="C13" s="2">
        <v>3.0210000000000001E-2</v>
      </c>
      <c r="D13" s="2">
        <v>2.8063999999999999E-2</v>
      </c>
      <c r="E13" s="2">
        <v>3.0210000000000001E-2</v>
      </c>
      <c r="F13" s="2">
        <v>2.1999999999999999E-2</v>
      </c>
      <c r="I13" t="s">
        <v>23</v>
      </c>
      <c r="J13">
        <v>2</v>
      </c>
      <c r="K13">
        <v>4.1075856373837441E-2</v>
      </c>
      <c r="L13">
        <v>2.0537928186918721E-2</v>
      </c>
      <c r="M13">
        <v>9.5294206200349088</v>
      </c>
      <c r="N13">
        <v>3.0460306445134522E-4</v>
      </c>
      <c r="S13" t="s">
        <v>23</v>
      </c>
      <c r="T13">
        <v>1</v>
      </c>
      <c r="U13">
        <v>4.5149315807508916E-3</v>
      </c>
      <c r="V13">
        <v>4.5149315807508916E-3</v>
      </c>
      <c r="W13">
        <v>1.6099588177363626</v>
      </c>
      <c r="X13">
        <v>0.21014806651241108</v>
      </c>
    </row>
    <row r="14" spans="1:24" x14ac:dyDescent="0.3">
      <c r="A14" s="20">
        <v>40999</v>
      </c>
      <c r="B14" s="2">
        <v>-4.5226000000000002E-2</v>
      </c>
      <c r="C14" s="2">
        <v>2.1911E-2</v>
      </c>
      <c r="D14" s="2">
        <v>1.6320999999999999E-2</v>
      </c>
      <c r="E14" s="2">
        <v>2.1911E-2</v>
      </c>
      <c r="F14" s="2">
        <v>5.8000000000000003E-2</v>
      </c>
      <c r="I14" t="s">
        <v>24</v>
      </c>
      <c r="J14">
        <v>52</v>
      </c>
      <c r="K14">
        <v>0.11207105954316259</v>
      </c>
      <c r="L14">
        <v>2.1552126835223573E-3</v>
      </c>
      <c r="S14" t="s">
        <v>24</v>
      </c>
      <c r="T14">
        <v>53</v>
      </c>
      <c r="U14">
        <v>0.14863198433624913</v>
      </c>
      <c r="V14">
        <v>2.8043770629480971E-3</v>
      </c>
    </row>
    <row r="15" spans="1:24" ht="15" thickBot="1" x14ac:dyDescent="0.35">
      <c r="A15" s="20">
        <v>41090</v>
      </c>
      <c r="B15" s="2">
        <v>-1.7263000000000001E-2</v>
      </c>
      <c r="C15" s="2">
        <v>1.7429E-2</v>
      </c>
      <c r="D15" s="2">
        <v>7.3309999999999998E-3</v>
      </c>
      <c r="E15" s="2">
        <v>1.7429E-2</v>
      </c>
      <c r="F15" s="2">
        <v>5.2999999999999999E-2</v>
      </c>
      <c r="I15" s="28" t="s">
        <v>25</v>
      </c>
      <c r="J15" s="28">
        <v>54</v>
      </c>
      <c r="K15" s="28">
        <v>0.15314691591700003</v>
      </c>
      <c r="L15" s="28"/>
      <c r="M15" s="28"/>
      <c r="N15" s="28"/>
      <c r="S15" s="28" t="s">
        <v>25</v>
      </c>
      <c r="T15" s="28">
        <v>54</v>
      </c>
      <c r="U15" s="28">
        <v>0.15314691591700003</v>
      </c>
      <c r="V15" s="28"/>
      <c r="W15" s="28"/>
      <c r="X15" s="28"/>
    </row>
    <row r="16" spans="1:24" ht="15" thickBot="1" x14ac:dyDescent="0.35">
      <c r="A16" s="20">
        <v>41182</v>
      </c>
      <c r="B16" s="2">
        <v>4.5389999999999996E-3</v>
      </c>
      <c r="C16" s="2">
        <v>1.4308E-2</v>
      </c>
      <c r="D16" s="2">
        <v>-2.5898000000000001E-2</v>
      </c>
      <c r="E16" s="2">
        <v>1.4308E-2</v>
      </c>
      <c r="F16" s="2">
        <v>6.0000000000000001E-3</v>
      </c>
    </row>
    <row r="17" spans="1:27" x14ac:dyDescent="0.3">
      <c r="A17" s="20">
        <v>41274</v>
      </c>
      <c r="B17" s="2">
        <v>-5.9379000000000001E-2</v>
      </c>
      <c r="C17" s="2">
        <v>2.34E-4</v>
      </c>
      <c r="D17" s="2">
        <v>7.4679999999999998E-3</v>
      </c>
      <c r="E17" s="2">
        <v>2.34E-4</v>
      </c>
      <c r="F17" s="2">
        <v>4.2999999999999997E-2</v>
      </c>
      <c r="I17" s="29"/>
      <c r="J17" s="29" t="s">
        <v>32</v>
      </c>
      <c r="K17" s="29" t="s">
        <v>20</v>
      </c>
      <c r="L17" s="29" t="s">
        <v>33</v>
      </c>
      <c r="M17" s="29" t="s">
        <v>34</v>
      </c>
      <c r="N17" s="29" t="s">
        <v>35</v>
      </c>
      <c r="O17" s="29" t="s">
        <v>36</v>
      </c>
      <c r="P17" s="29" t="s">
        <v>37</v>
      </c>
      <c r="Q17" s="29" t="s">
        <v>38</v>
      </c>
      <c r="S17" s="29"/>
      <c r="T17" s="29" t="s">
        <v>32</v>
      </c>
      <c r="U17" s="29" t="s">
        <v>20</v>
      </c>
      <c r="V17" s="29" t="s">
        <v>33</v>
      </c>
      <c r="W17" s="29" t="s">
        <v>34</v>
      </c>
      <c r="X17" s="29" t="s">
        <v>35</v>
      </c>
      <c r="Y17" s="29" t="s">
        <v>36</v>
      </c>
      <c r="Z17" s="29" t="s">
        <v>37</v>
      </c>
      <c r="AA17" s="29" t="s">
        <v>38</v>
      </c>
    </row>
    <row r="18" spans="1:27" x14ac:dyDescent="0.3">
      <c r="A18" s="20">
        <v>41364</v>
      </c>
      <c r="B18" s="2">
        <v>-1.9606999999999999E-2</v>
      </c>
      <c r="C18" s="2">
        <v>2.1299999999999999E-3</v>
      </c>
      <c r="D18" s="2">
        <v>7.1766999999999997E-2</v>
      </c>
      <c r="E18" s="2">
        <v>2.1299999999999999E-3</v>
      </c>
      <c r="F18" s="2">
        <v>-9.4E-2</v>
      </c>
      <c r="I18" t="s">
        <v>26</v>
      </c>
      <c r="J18">
        <v>0</v>
      </c>
      <c r="K18" t="e">
        <v>#N/A</v>
      </c>
      <c r="L18" t="e">
        <v>#N/A</v>
      </c>
      <c r="M18" t="e">
        <v>#N/A</v>
      </c>
      <c r="N18" t="e">
        <v>#N/A</v>
      </c>
      <c r="O18" t="e">
        <v>#N/A</v>
      </c>
      <c r="P18" t="e">
        <v>#N/A</v>
      </c>
      <c r="Q18" t="e">
        <v>#N/A</v>
      </c>
      <c r="S18" t="s">
        <v>26</v>
      </c>
      <c r="T18">
        <v>0</v>
      </c>
      <c r="U18" t="e">
        <v>#N/A</v>
      </c>
      <c r="V18" t="e">
        <v>#N/A</v>
      </c>
      <c r="W18" t="e">
        <v>#N/A</v>
      </c>
      <c r="X18" t="e">
        <v>#N/A</v>
      </c>
      <c r="Y18" t="e">
        <v>#N/A</v>
      </c>
      <c r="Z18" t="e">
        <v>#N/A</v>
      </c>
      <c r="AA18" t="e">
        <v>#N/A</v>
      </c>
    </row>
    <row r="19" spans="1:27" ht="15" thickBot="1" x14ac:dyDescent="0.35">
      <c r="A19" s="20">
        <v>41455</v>
      </c>
      <c r="B19" s="2">
        <v>-1.3853000000000001E-2</v>
      </c>
      <c r="C19" s="2">
        <v>3.9550000000000002E-3</v>
      </c>
      <c r="D19" s="2">
        <v>1.6483999999999999E-2</v>
      </c>
      <c r="E19" s="2">
        <v>3.9550000000000002E-3</v>
      </c>
      <c r="F19" s="2">
        <v>-4.4999999999999998E-2</v>
      </c>
      <c r="I19" t="s">
        <v>70</v>
      </c>
      <c r="J19">
        <v>-0.70271227505742417</v>
      </c>
      <c r="K19">
        <v>0.17061374691038036</v>
      </c>
      <c r="L19">
        <v>-4.1187318594353561</v>
      </c>
      <c r="M19">
        <v>1.368859227792128E-4</v>
      </c>
      <c r="N19">
        <v>-1.0450738051947421</v>
      </c>
      <c r="O19">
        <v>-0.36035074492010627</v>
      </c>
      <c r="P19">
        <v>-1.0450738051947421</v>
      </c>
      <c r="Q19">
        <v>-0.36035074492010627</v>
      </c>
      <c r="S19" s="28" t="s">
        <v>148</v>
      </c>
      <c r="T19" s="55">
        <v>0.13226159917933494</v>
      </c>
      <c r="U19" s="28">
        <v>0.10423807582283889</v>
      </c>
      <c r="V19" s="28">
        <v>1.26884152585591</v>
      </c>
      <c r="W19" s="28">
        <v>0.21004199470298812</v>
      </c>
      <c r="X19" s="28">
        <v>-7.6813503961964597E-2</v>
      </c>
      <c r="Y19" s="28">
        <v>0.34133670232063451</v>
      </c>
      <c r="Z19" s="28">
        <v>-7.6813503961964597E-2</v>
      </c>
      <c r="AA19" s="28">
        <v>0.34133670232063451</v>
      </c>
    </row>
    <row r="20" spans="1:27" ht="15" thickBot="1" x14ac:dyDescent="0.35">
      <c r="A20" s="20">
        <v>41547</v>
      </c>
      <c r="B20" s="2">
        <v>-2.3310000000000002E-3</v>
      </c>
      <c r="C20" s="2">
        <v>6.6160000000000004E-3</v>
      </c>
      <c r="D20" s="2">
        <v>-2.9728999999999998E-2</v>
      </c>
      <c r="E20" s="2">
        <v>6.6160000000000004E-3</v>
      </c>
      <c r="F20" s="2">
        <v>-7.0000000000000001E-3</v>
      </c>
      <c r="I20" s="28" t="s">
        <v>148</v>
      </c>
      <c r="J20" s="54">
        <v>-7.6450677824396512E-4</v>
      </c>
      <c r="K20" s="28">
        <v>9.6920250213230613E-2</v>
      </c>
      <c r="L20" s="28">
        <v>-7.8879983962278511E-3</v>
      </c>
      <c r="M20" s="28">
        <v>0.99373653782224436</v>
      </c>
      <c r="N20" s="28">
        <v>-0.19524921721440239</v>
      </c>
      <c r="O20" s="28">
        <v>0.19372020365791445</v>
      </c>
      <c r="P20" s="28">
        <v>-0.19524921721440239</v>
      </c>
      <c r="Q20" s="28">
        <v>0.19372020365791445</v>
      </c>
    </row>
    <row r="21" spans="1:27" x14ac:dyDescent="0.3">
      <c r="A21" s="20">
        <v>41639</v>
      </c>
      <c r="B21" s="2">
        <v>1.2154E-2</v>
      </c>
      <c r="C21" s="2">
        <v>1.2154E-2</v>
      </c>
      <c r="D21" s="2">
        <v>-2.9194000000000001E-2</v>
      </c>
      <c r="E21" s="2">
        <v>1.2154E-2</v>
      </c>
      <c r="F21" s="2">
        <v>4.7E-2</v>
      </c>
    </row>
    <row r="22" spans="1:27" x14ac:dyDescent="0.3">
      <c r="A22" s="20">
        <v>41729</v>
      </c>
      <c r="B22" s="2">
        <v>-1.146E-2</v>
      </c>
      <c r="C22" s="2">
        <v>2.5947999999999999E-2</v>
      </c>
      <c r="D22" s="2">
        <v>-2.4874E-2</v>
      </c>
      <c r="E22" s="2">
        <v>2.5947999999999999E-2</v>
      </c>
      <c r="F22" s="2">
        <v>6.5000000000000002E-2</v>
      </c>
    </row>
    <row r="23" spans="1:27" x14ac:dyDescent="0.3">
      <c r="A23" s="20">
        <v>41820</v>
      </c>
      <c r="B23" s="2">
        <v>-1.5180000000000001E-2</v>
      </c>
      <c r="C23" s="2">
        <v>2.6380000000000001E-2</v>
      </c>
      <c r="D23" s="2">
        <v>-1.643E-2</v>
      </c>
      <c r="E23" s="2">
        <v>2.6380000000000001E-2</v>
      </c>
      <c r="F23" s="2">
        <v>3.5999999999999997E-2</v>
      </c>
      <c r="I23" t="s">
        <v>15</v>
      </c>
      <c r="S23" t="s">
        <v>15</v>
      </c>
    </row>
    <row r="24" spans="1:27" ht="15" thickBot="1" x14ac:dyDescent="0.35">
      <c r="A24" s="20">
        <v>41912</v>
      </c>
      <c r="B24" s="2">
        <v>-2.7227000000000001E-2</v>
      </c>
      <c r="C24" s="2">
        <v>2.6404E-2</v>
      </c>
      <c r="D24" s="2">
        <v>-3.8378000000000002E-2</v>
      </c>
      <c r="E24" s="2">
        <v>2.6404E-2</v>
      </c>
      <c r="F24" s="2">
        <v>7.5999999999999998E-2</v>
      </c>
    </row>
    <row r="25" spans="1:27" x14ac:dyDescent="0.3">
      <c r="A25" s="20">
        <v>42004</v>
      </c>
      <c r="B25" s="2">
        <v>-2.0844000000000001E-2</v>
      </c>
      <c r="C25" s="2">
        <v>2.9047E-2</v>
      </c>
      <c r="D25" s="2">
        <v>-2.6963999999999998E-2</v>
      </c>
      <c r="E25" s="2">
        <v>2.9047E-2</v>
      </c>
      <c r="F25" s="2">
        <v>4.0000000000000001E-3</v>
      </c>
      <c r="I25" s="30" t="s">
        <v>16</v>
      </c>
      <c r="J25" s="30"/>
      <c r="S25" s="30" t="s">
        <v>16</v>
      </c>
      <c r="T25" s="30"/>
    </row>
    <row r="26" spans="1:27" x14ac:dyDescent="0.3">
      <c r="A26" s="20">
        <v>42094</v>
      </c>
      <c r="B26" s="2">
        <v>-6.1999999999999998E-3</v>
      </c>
      <c r="C26" s="2">
        <v>4.5651999999999998E-2</v>
      </c>
      <c r="D26" s="2">
        <v>-1.2130999999999999E-2</v>
      </c>
      <c r="E26" s="2">
        <v>4.5651999999999998E-2</v>
      </c>
      <c r="F26" s="2">
        <v>4.9000000000000002E-2</v>
      </c>
      <c r="I26" t="s">
        <v>17</v>
      </c>
      <c r="J26">
        <v>0.5268125367997899</v>
      </c>
      <c r="S26" t="s">
        <v>17</v>
      </c>
      <c r="T26">
        <v>0.38615327555067241</v>
      </c>
    </row>
    <row r="27" spans="1:27" x14ac:dyDescent="0.3">
      <c r="A27" s="20">
        <v>42185</v>
      </c>
      <c r="B27" s="2">
        <v>-9.7260000000000003E-3</v>
      </c>
      <c r="C27" s="2">
        <v>4.9939999999999998E-2</v>
      </c>
      <c r="D27" s="2">
        <v>-1.8891999999999999E-2</v>
      </c>
      <c r="E27" s="2">
        <v>4.9939999999999998E-2</v>
      </c>
      <c r="F27" s="2">
        <v>8.6999999999999994E-2</v>
      </c>
      <c r="I27" t="s">
        <v>18</v>
      </c>
      <c r="J27">
        <v>0.27753144892942994</v>
      </c>
      <c r="S27" t="s">
        <v>18</v>
      </c>
      <c r="T27">
        <v>0.14911435221851355</v>
      </c>
    </row>
    <row r="28" spans="1:27" x14ac:dyDescent="0.3">
      <c r="A28" s="20">
        <v>42277</v>
      </c>
      <c r="B28" s="2">
        <v>-0.140627</v>
      </c>
      <c r="C28" s="2">
        <v>5.1598999999999999E-2</v>
      </c>
      <c r="D28" s="2">
        <v>-4.3208999999999997E-2</v>
      </c>
      <c r="E28" s="2">
        <v>5.1598999999999999E-2</v>
      </c>
      <c r="F28" s="2">
        <v>6.7000000000000004E-2</v>
      </c>
      <c r="I28" t="s">
        <v>19</v>
      </c>
      <c r="J28">
        <v>0.24440705371653434</v>
      </c>
      <c r="S28" t="s">
        <v>19</v>
      </c>
      <c r="T28">
        <v>0.13024642769021166</v>
      </c>
    </row>
    <row r="29" spans="1:27" x14ac:dyDescent="0.3">
      <c r="A29" s="20">
        <v>42369</v>
      </c>
      <c r="B29" s="2">
        <v>-5.3530000000000001E-2</v>
      </c>
      <c r="C29" s="2">
        <v>5.8807999999999999E-2</v>
      </c>
      <c r="D29" s="2">
        <v>-1.4827999999999999E-2</v>
      </c>
      <c r="E29" s="2">
        <v>5.8807999999999999E-2</v>
      </c>
      <c r="F29" s="2">
        <v>8.5000000000000006E-2</v>
      </c>
      <c r="I29" t="s">
        <v>20</v>
      </c>
      <c r="J29">
        <v>4.6127713687835761E-2</v>
      </c>
      <c r="S29" t="s">
        <v>20</v>
      </c>
      <c r="T29">
        <v>4.9585168346192525E-2</v>
      </c>
    </row>
    <row r="30" spans="1:27" ht="15" thickBot="1" x14ac:dyDescent="0.35">
      <c r="A30" s="20">
        <v>42460</v>
      </c>
      <c r="B30" s="2">
        <v>-2.7334000000000001E-2</v>
      </c>
      <c r="C30" s="2">
        <v>2.6502000000000001E-2</v>
      </c>
      <c r="D30" s="2">
        <v>-6.8177000000000001E-2</v>
      </c>
      <c r="E30" s="2">
        <v>2.6502000000000001E-2</v>
      </c>
      <c r="F30" s="2">
        <v>8.3000000000000004E-2</v>
      </c>
      <c r="I30" s="28" t="s">
        <v>21</v>
      </c>
      <c r="J30" s="28">
        <v>54</v>
      </c>
      <c r="S30" s="28" t="s">
        <v>21</v>
      </c>
      <c r="T30" s="28">
        <v>54</v>
      </c>
    </row>
    <row r="31" spans="1:27" x14ac:dyDescent="0.3">
      <c r="A31" s="20">
        <v>42551</v>
      </c>
      <c r="B31" s="2">
        <v>-1.0123999999999999E-2</v>
      </c>
      <c r="C31" s="2">
        <v>2.4778000000000001E-2</v>
      </c>
      <c r="D31" s="2">
        <v>-7.2155999999999998E-2</v>
      </c>
      <c r="E31" s="2">
        <v>2.4778000000000001E-2</v>
      </c>
      <c r="F31" s="2">
        <v>1.2999999999999999E-2</v>
      </c>
    </row>
    <row r="32" spans="1:27" ht="15" thickBot="1" x14ac:dyDescent="0.35">
      <c r="A32" s="20">
        <v>42643</v>
      </c>
      <c r="B32" s="2">
        <v>4.2464000000000002E-2</v>
      </c>
      <c r="C32" s="2">
        <v>1.1468000000000001E-2</v>
      </c>
      <c r="D32" s="2">
        <v>-4.5509000000000001E-2</v>
      </c>
      <c r="E32" s="2">
        <v>1.1468000000000001E-2</v>
      </c>
      <c r="F32" s="2">
        <v>4.8000000000000001E-2</v>
      </c>
      <c r="I32" t="s">
        <v>22</v>
      </c>
      <c r="S32" t="s">
        <v>22</v>
      </c>
    </row>
    <row r="33" spans="1:27" x14ac:dyDescent="0.3">
      <c r="A33" s="20">
        <v>42735</v>
      </c>
      <c r="B33" s="2">
        <v>1.0116999999999999E-2</v>
      </c>
      <c r="C33" s="2">
        <v>1.6178999999999999E-2</v>
      </c>
      <c r="D33" s="2">
        <v>-3.1800000000000001E-3</v>
      </c>
      <c r="E33" s="2">
        <v>1.6178999999999999E-2</v>
      </c>
      <c r="F33" s="2">
        <v>3.5000000000000003E-2</v>
      </c>
      <c r="I33" s="29"/>
      <c r="J33" s="29" t="s">
        <v>27</v>
      </c>
      <c r="K33" s="29" t="s">
        <v>28</v>
      </c>
      <c r="L33" s="29" t="s">
        <v>29</v>
      </c>
      <c r="M33" s="29" t="s">
        <v>30</v>
      </c>
      <c r="N33" s="29" t="s">
        <v>31</v>
      </c>
      <c r="S33" s="29"/>
      <c r="T33" s="29" t="s">
        <v>27</v>
      </c>
      <c r="U33" s="29" t="s">
        <v>28</v>
      </c>
      <c r="V33" s="29" t="s">
        <v>29</v>
      </c>
      <c r="W33" s="29" t="s">
        <v>30</v>
      </c>
      <c r="X33" s="29" t="s">
        <v>31</v>
      </c>
    </row>
    <row r="34" spans="1:27" x14ac:dyDescent="0.3">
      <c r="A34" s="20">
        <v>42825</v>
      </c>
      <c r="B34" s="2">
        <v>-1.2689000000000001E-2</v>
      </c>
      <c r="C34" s="2">
        <v>1.9713000000000001E-2</v>
      </c>
      <c r="D34" s="2">
        <v>-7.2638999999999995E-2</v>
      </c>
      <c r="E34" s="2">
        <v>1.9713000000000001E-2</v>
      </c>
      <c r="F34" s="2">
        <v>5.1999999999999998E-2</v>
      </c>
      <c r="I34" t="s">
        <v>23</v>
      </c>
      <c r="J34">
        <v>2</v>
      </c>
      <c r="K34">
        <v>4.2503085473518595E-2</v>
      </c>
      <c r="L34">
        <v>2.1251542736759298E-2</v>
      </c>
      <c r="M34">
        <v>9.98772564075297</v>
      </c>
      <c r="N34">
        <v>2.1866604247276986E-4</v>
      </c>
      <c r="S34" t="s">
        <v>23</v>
      </c>
      <c r="T34">
        <v>1</v>
      </c>
      <c r="U34">
        <v>2.2836403161226621E-2</v>
      </c>
      <c r="V34">
        <v>2.2836403161226621E-2</v>
      </c>
      <c r="W34">
        <v>9.2880408644649997</v>
      </c>
      <c r="X34">
        <v>3.6202819996618901E-3</v>
      </c>
    </row>
    <row r="35" spans="1:27" x14ac:dyDescent="0.3">
      <c r="A35" s="20">
        <v>42916</v>
      </c>
      <c r="B35" s="2">
        <v>-5.0526000000000001E-2</v>
      </c>
      <c r="C35" s="2">
        <v>3.2062E-2</v>
      </c>
      <c r="D35" s="2">
        <v>-8.5766999999999996E-2</v>
      </c>
      <c r="E35" s="2">
        <v>3.2062E-2</v>
      </c>
      <c r="F35" s="2">
        <v>0.10299999999999999</v>
      </c>
      <c r="I35" t="s">
        <v>24</v>
      </c>
      <c r="J35">
        <v>52</v>
      </c>
      <c r="K35">
        <v>0.11064383044348143</v>
      </c>
      <c r="L35">
        <v>2.1277659700669506E-3</v>
      </c>
      <c r="S35" t="s">
        <v>24</v>
      </c>
      <c r="T35">
        <v>53</v>
      </c>
      <c r="U35">
        <v>0.13031051275577341</v>
      </c>
      <c r="V35">
        <v>2.4586889199202529E-3</v>
      </c>
    </row>
    <row r="36" spans="1:27" ht="15" thickBot="1" x14ac:dyDescent="0.35">
      <c r="A36" s="20">
        <v>43008</v>
      </c>
      <c r="B36" s="2">
        <v>-5.4323000000000003E-2</v>
      </c>
      <c r="C36" s="2">
        <v>2.9048999999999998E-2</v>
      </c>
      <c r="D36" s="2">
        <v>-0.15290799999999999</v>
      </c>
      <c r="E36" s="2">
        <v>2.9048999999999998E-2</v>
      </c>
      <c r="F36" s="2">
        <v>1.7999999999999999E-2</v>
      </c>
      <c r="I36" s="28" t="s">
        <v>25</v>
      </c>
      <c r="J36" s="28">
        <v>54</v>
      </c>
      <c r="K36" s="28">
        <v>0.15314691591700003</v>
      </c>
      <c r="L36" s="28"/>
      <c r="M36" s="28"/>
      <c r="N36" s="28"/>
      <c r="S36" s="28" t="s">
        <v>25</v>
      </c>
      <c r="T36" s="28">
        <v>54</v>
      </c>
      <c r="U36" s="28">
        <v>0.15314691591700003</v>
      </c>
      <c r="V36" s="28"/>
      <c r="W36" s="28"/>
      <c r="X36" s="28"/>
    </row>
    <row r="37" spans="1:27" ht="15" thickBot="1" x14ac:dyDescent="0.35">
      <c r="A37" s="20">
        <v>43100</v>
      </c>
      <c r="B37" s="2">
        <v>-6.4467999999999998E-2</v>
      </c>
      <c r="C37" s="2">
        <v>3.5754000000000001E-2</v>
      </c>
      <c r="D37" s="2">
        <v>-7.2103E-2</v>
      </c>
      <c r="E37" s="2">
        <v>3.5754000000000001E-2</v>
      </c>
      <c r="F37" s="2">
        <v>2.5000000000000001E-2</v>
      </c>
    </row>
    <row r="38" spans="1:27" x14ac:dyDescent="0.3">
      <c r="A38" s="20">
        <v>43190</v>
      </c>
      <c r="B38" s="2">
        <v>-2.9971000000000001E-2</v>
      </c>
      <c r="C38" s="2">
        <v>3.7876E-2</v>
      </c>
      <c r="D38" s="2">
        <v>-7.7709E-2</v>
      </c>
      <c r="E38" s="2">
        <v>3.7876E-2</v>
      </c>
      <c r="F38" s="2">
        <v>0</v>
      </c>
      <c r="I38" s="29"/>
      <c r="J38" s="29" t="s">
        <v>32</v>
      </c>
      <c r="K38" s="29" t="s">
        <v>20</v>
      </c>
      <c r="L38" s="29" t="s">
        <v>33</v>
      </c>
      <c r="M38" s="29" t="s">
        <v>34</v>
      </c>
      <c r="N38" s="29" t="s">
        <v>35</v>
      </c>
      <c r="O38" s="29" t="s">
        <v>36</v>
      </c>
      <c r="P38" s="29" t="s">
        <v>37</v>
      </c>
      <c r="Q38" s="29" t="s">
        <v>38</v>
      </c>
      <c r="S38" s="29"/>
      <c r="T38" s="29" t="s">
        <v>32</v>
      </c>
      <c r="U38" s="29" t="s">
        <v>20</v>
      </c>
      <c r="V38" s="29" t="s">
        <v>33</v>
      </c>
      <c r="W38" s="29" t="s">
        <v>34</v>
      </c>
      <c r="X38" s="29" t="s">
        <v>35</v>
      </c>
      <c r="Y38" s="29" t="s">
        <v>36</v>
      </c>
      <c r="Z38" s="29" t="s">
        <v>37</v>
      </c>
      <c r="AA38" s="29" t="s">
        <v>38</v>
      </c>
    </row>
    <row r="39" spans="1:27" x14ac:dyDescent="0.3">
      <c r="A39" s="20">
        <v>43281</v>
      </c>
      <c r="B39" s="2">
        <v>-3.0318999999999999E-2</v>
      </c>
      <c r="C39" s="2">
        <v>4.3165000000000002E-2</v>
      </c>
      <c r="D39" s="2">
        <v>-6.7910999999999999E-2</v>
      </c>
      <c r="E39" s="2">
        <v>4.3165000000000002E-2</v>
      </c>
      <c r="F39" s="2">
        <v>0</v>
      </c>
      <c r="I39" t="s">
        <v>26</v>
      </c>
      <c r="J39">
        <v>0</v>
      </c>
      <c r="K39" t="e">
        <v>#N/A</v>
      </c>
      <c r="L39" t="e">
        <v>#N/A</v>
      </c>
      <c r="M39" t="e">
        <v>#N/A</v>
      </c>
      <c r="N39" t="e">
        <v>#N/A</v>
      </c>
      <c r="O39" t="e">
        <v>#N/A</v>
      </c>
      <c r="P39" t="e">
        <v>#N/A</v>
      </c>
      <c r="Q39" t="e">
        <v>#N/A</v>
      </c>
      <c r="S39" t="s">
        <v>26</v>
      </c>
      <c r="T39">
        <v>0</v>
      </c>
      <c r="U39" t="e">
        <v>#N/A</v>
      </c>
      <c r="V39" t="e">
        <v>#N/A</v>
      </c>
      <c r="W39" t="e">
        <v>#N/A</v>
      </c>
      <c r="X39" t="e">
        <v>#N/A</v>
      </c>
      <c r="Y39" t="e">
        <v>#N/A</v>
      </c>
      <c r="Z39" t="e">
        <v>#N/A</v>
      </c>
      <c r="AA39" t="e">
        <v>#N/A</v>
      </c>
    </row>
    <row r="40" spans="1:27" ht="15" thickBot="1" x14ac:dyDescent="0.35">
      <c r="A40" s="20">
        <v>43373</v>
      </c>
      <c r="B40" s="2">
        <v>-2.4648E-2</v>
      </c>
      <c r="C40" s="2">
        <v>4.5786E-2</v>
      </c>
      <c r="D40" s="2">
        <v>-2.1859E-2</v>
      </c>
      <c r="E40" s="2">
        <v>4.5786E-2</v>
      </c>
      <c r="F40" s="2">
        <v>6.3E-2</v>
      </c>
      <c r="I40" t="s">
        <v>70</v>
      </c>
      <c r="J40">
        <v>-0.90932697107249671</v>
      </c>
      <c r="K40">
        <v>0.29910002605297237</v>
      </c>
      <c r="L40">
        <v>-3.0402102703643683</v>
      </c>
      <c r="M40">
        <v>3.6966739160506062E-3</v>
      </c>
      <c r="N40">
        <v>-1.5095150827455608</v>
      </c>
      <c r="O40">
        <v>-0.30913885939943264</v>
      </c>
      <c r="P40">
        <v>-1.5095150827455608</v>
      </c>
      <c r="Q40">
        <v>-0.30913885939943264</v>
      </c>
      <c r="S40" s="28" t="s">
        <v>39</v>
      </c>
      <c r="T40" s="55">
        <v>-0.24522835097698437</v>
      </c>
      <c r="U40" s="28">
        <v>8.0465297073185074E-2</v>
      </c>
      <c r="V40" s="28">
        <v>-3.0476287281204395</v>
      </c>
      <c r="W40" s="28">
        <v>3.5926149035900032E-3</v>
      </c>
      <c r="X40" s="28">
        <v>-0.40662129834358801</v>
      </c>
      <c r="Y40" s="28">
        <v>-8.3835403610380721E-2</v>
      </c>
      <c r="Z40" s="28">
        <v>-0.40662129834358801</v>
      </c>
      <c r="AA40" s="28">
        <v>-8.3835403610380721E-2</v>
      </c>
    </row>
    <row r="41" spans="1:27" ht="15" thickBot="1" x14ac:dyDescent="0.35">
      <c r="A41" s="20">
        <v>43465</v>
      </c>
      <c r="B41" s="2">
        <v>4.5770999999999999E-2</v>
      </c>
      <c r="C41" s="2">
        <v>3.4171E-2</v>
      </c>
      <c r="D41" s="2">
        <v>-9.2510000000000005E-3</v>
      </c>
      <c r="E41" s="2">
        <v>3.4171E-2</v>
      </c>
      <c r="F41" s="2">
        <v>5.5E-2</v>
      </c>
      <c r="I41" s="28" t="s">
        <v>149</v>
      </c>
      <c r="J41" s="54">
        <v>0.11472839527748573</v>
      </c>
      <c r="K41" s="28">
        <v>0.14007660294441712</v>
      </c>
      <c r="L41" s="28">
        <v>0.81904038837242754</v>
      </c>
      <c r="M41" s="28">
        <v>0.41650136458343046</v>
      </c>
      <c r="N41" s="28">
        <v>-0.16635587248482325</v>
      </c>
      <c r="O41" s="28">
        <v>0.39581266303979473</v>
      </c>
      <c r="P41" s="28">
        <v>-0.16635587248482325</v>
      </c>
      <c r="Q41" s="28">
        <v>0.39581266303979473</v>
      </c>
    </row>
    <row r="42" spans="1:27" x14ac:dyDescent="0.3">
      <c r="A42" s="20">
        <v>43555</v>
      </c>
      <c r="B42" s="2">
        <v>-3.7971999999999999E-2</v>
      </c>
      <c r="C42" s="2">
        <v>3.9126000000000001E-2</v>
      </c>
      <c r="D42" s="2">
        <v>-6.5282000000000007E-2</v>
      </c>
      <c r="E42" s="2">
        <v>3.9126000000000001E-2</v>
      </c>
      <c r="F42" s="2">
        <v>4.2999999999999997E-2</v>
      </c>
    </row>
    <row r="43" spans="1:27" x14ac:dyDescent="0.3">
      <c r="A43" s="20">
        <v>43646</v>
      </c>
      <c r="B43" s="2">
        <v>-4.6933000000000002E-2</v>
      </c>
      <c r="C43" s="2">
        <v>2.5052000000000001E-2</v>
      </c>
      <c r="D43" s="2">
        <v>-1.9859999999999999E-3</v>
      </c>
      <c r="E43" s="2">
        <v>2.5052000000000001E-2</v>
      </c>
      <c r="F43" s="2">
        <v>7.2999999999999995E-2</v>
      </c>
    </row>
    <row r="44" spans="1:27" x14ac:dyDescent="0.3">
      <c r="A44" s="20">
        <v>43738</v>
      </c>
      <c r="B44" s="2">
        <v>2.9670999999999999E-2</v>
      </c>
      <c r="C44" s="2">
        <v>1.6400000000000001E-2</v>
      </c>
      <c r="D44" s="2">
        <v>-1.2E-2</v>
      </c>
      <c r="E44" s="2">
        <v>1.6400000000000001E-2</v>
      </c>
      <c r="F44" s="2">
        <v>-2.3E-2</v>
      </c>
    </row>
    <row r="45" spans="1:27" x14ac:dyDescent="0.3">
      <c r="A45" s="20">
        <v>43830</v>
      </c>
      <c r="B45" s="2">
        <v>8.7114999999999998E-2</v>
      </c>
      <c r="C45" s="2">
        <v>2.1665E-2</v>
      </c>
      <c r="D45" s="2">
        <v>1.3986E-2</v>
      </c>
      <c r="E45" s="2">
        <v>2.1665E-2</v>
      </c>
      <c r="F45" s="2">
        <v>-2.1000000000000001E-2</v>
      </c>
    </row>
    <row r="46" spans="1:27" x14ac:dyDescent="0.3">
      <c r="A46" s="20">
        <v>43921</v>
      </c>
      <c r="B46" s="2">
        <v>1.068E-2</v>
      </c>
      <c r="C46" s="2">
        <v>-2.1222000000000001E-2</v>
      </c>
      <c r="D46" s="2">
        <v>-2.4098000000000001E-2</v>
      </c>
      <c r="E46" s="2">
        <v>-2.1222000000000001E-2</v>
      </c>
      <c r="F46" s="2">
        <v>-7.0999999999999994E-2</v>
      </c>
    </row>
    <row r="47" spans="1:27" x14ac:dyDescent="0.3">
      <c r="A47" s="20">
        <v>44012</v>
      </c>
      <c r="B47" s="2">
        <v>-1.1313999999999999E-2</v>
      </c>
      <c r="C47" s="2">
        <v>-9.5849000000000004E-2</v>
      </c>
      <c r="D47" s="2">
        <v>5.3426000000000001E-2</v>
      </c>
      <c r="E47" s="2">
        <v>-9.5849000000000004E-2</v>
      </c>
      <c r="F47" s="2">
        <v>-0.19600000000000001</v>
      </c>
    </row>
    <row r="48" spans="1:27" x14ac:dyDescent="0.3">
      <c r="A48" s="20">
        <v>44104</v>
      </c>
      <c r="B48" s="2">
        <v>-3.0071000000000001E-2</v>
      </c>
      <c r="C48" s="2">
        <v>-9.5659999999999999E-3</v>
      </c>
      <c r="D48" s="2">
        <v>0.35474600000000001</v>
      </c>
      <c r="E48" s="2">
        <v>-9.5659999999999999E-3</v>
      </c>
      <c r="F48" s="2">
        <v>-8.5000000000000006E-2</v>
      </c>
    </row>
    <row r="49" spans="1:6" x14ac:dyDescent="0.3">
      <c r="A49" s="20">
        <v>44196</v>
      </c>
      <c r="B49" s="2">
        <v>-7.3355000000000004E-2</v>
      </c>
      <c r="C49" s="2">
        <v>-7.1190000000000003E-3</v>
      </c>
      <c r="D49" s="2">
        <v>4.0460000000000001E-3</v>
      </c>
      <c r="E49" s="2">
        <v>-7.1190000000000003E-3</v>
      </c>
      <c r="F49" s="2">
        <v>-2E-3</v>
      </c>
    </row>
    <row r="50" spans="1:6" x14ac:dyDescent="0.3">
      <c r="A50" s="20">
        <v>44286</v>
      </c>
      <c r="B50" s="2">
        <v>-9.1856999999999994E-2</v>
      </c>
      <c r="C50" s="2">
        <v>1.6795000000000001E-2</v>
      </c>
      <c r="D50" s="2">
        <v>1.8667E-2</v>
      </c>
      <c r="E50" s="2">
        <v>1.6795000000000001E-2</v>
      </c>
      <c r="F50" s="2">
        <v>6.6000000000000003E-2</v>
      </c>
    </row>
    <row r="51" spans="1:6" x14ac:dyDescent="0.3">
      <c r="A51" s="20">
        <v>44377</v>
      </c>
      <c r="B51" s="2">
        <v>-8.2389999999999998E-3</v>
      </c>
      <c r="C51" s="2">
        <v>0.117081</v>
      </c>
      <c r="D51" s="2">
        <v>5.2745E-2</v>
      </c>
      <c r="E51" s="2">
        <v>0.117081</v>
      </c>
      <c r="F51" s="2">
        <v>0.246</v>
      </c>
    </row>
    <row r="52" spans="1:6" x14ac:dyDescent="0.3">
      <c r="A52" s="20">
        <v>44469</v>
      </c>
      <c r="B52" s="2">
        <v>6.7192000000000002E-2</v>
      </c>
      <c r="C52" s="2">
        <v>3.0691E-2</v>
      </c>
      <c r="D52" s="2">
        <v>-2.7956000000000002E-2</v>
      </c>
      <c r="E52" s="2">
        <v>3.0691E-2</v>
      </c>
      <c r="F52" s="2">
        <v>0.13800000000000001</v>
      </c>
    </row>
    <row r="53" spans="1:6" x14ac:dyDescent="0.3">
      <c r="A53" s="20">
        <v>44561</v>
      </c>
      <c r="B53" s="2">
        <v>-5.1033000000000002E-2</v>
      </c>
      <c r="C53" s="2">
        <v>3.0613999999999999E-2</v>
      </c>
      <c r="D53" s="2">
        <v>-9.0297000000000002E-2</v>
      </c>
      <c r="E53" s="2">
        <v>3.0613999999999999E-2</v>
      </c>
      <c r="F53" s="2">
        <v>-4.8000000000000001E-2</v>
      </c>
    </row>
    <row r="54" spans="1:6" x14ac:dyDescent="0.3">
      <c r="A54" s="20">
        <v>44651</v>
      </c>
      <c r="B54" s="2">
        <v>-8.6339999999999993E-3</v>
      </c>
      <c r="C54" s="2">
        <v>3.2414999999999999E-2</v>
      </c>
      <c r="D54" s="2">
        <v>-4.7662000000000003E-2</v>
      </c>
      <c r="E54" s="2">
        <v>3.2414999999999999E-2</v>
      </c>
      <c r="F54" s="2">
        <v>0.09</v>
      </c>
    </row>
    <row r="55" spans="1:6" x14ac:dyDescent="0.3">
      <c r="A55" s="20">
        <v>44742</v>
      </c>
      <c r="B55" s="2">
        <v>-3.9926000000000003E-2</v>
      </c>
      <c r="C55" s="2">
        <v>1.5239000000000001E-2</v>
      </c>
      <c r="D55" s="2">
        <v>-1.3403E-2</v>
      </c>
      <c r="E55" s="2">
        <v>1.5239000000000001E-2</v>
      </c>
      <c r="F55" s="2">
        <v>-7.1999999999999995E-2</v>
      </c>
    </row>
    <row r="56" spans="1:6" x14ac:dyDescent="0.3">
      <c r="A56" s="20">
        <v>44834</v>
      </c>
      <c r="B56" s="2">
        <v>-4.7717000000000002E-2</v>
      </c>
      <c r="C56" s="2">
        <v>1.5819E-2</v>
      </c>
      <c r="D56" s="2">
        <v>-6.0249999999999998E-2</v>
      </c>
      <c r="E56" s="2">
        <v>1.5819E-2</v>
      </c>
      <c r="F56" s="2">
        <v>-5.7000000000000002E-2</v>
      </c>
    </row>
    <row r="57" spans="1:6" x14ac:dyDescent="0.3">
      <c r="A57" s="20">
        <v>44926</v>
      </c>
      <c r="B57" s="2">
        <v>-1.1886000000000001E-2</v>
      </c>
      <c r="C57" s="2">
        <v>1.2971999999999999E-2</v>
      </c>
      <c r="D57" s="2">
        <v>-3.5659999999999997E-2</v>
      </c>
      <c r="E57" s="2">
        <v>1.2971999999999999E-2</v>
      </c>
      <c r="F57" s="2">
        <v>-1.9E-2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248F2-00E3-44DD-8BFB-3FCA6853438B}">
  <dimension ref="A1:AC84"/>
  <sheetViews>
    <sheetView zoomScale="80" zoomScaleNormal="80" workbookViewId="0">
      <pane ySplit="1" topLeftCell="A2" activePane="bottomLeft" state="frozen"/>
      <selection pane="bottomLeft"/>
    </sheetView>
  </sheetViews>
  <sheetFormatPr defaultRowHeight="14.4" x14ac:dyDescent="0.3"/>
  <cols>
    <col min="1" max="1" width="12.77734375" style="20" customWidth="1"/>
    <col min="2" max="2" width="16.5546875" style="2" bestFit="1" customWidth="1"/>
    <col min="3" max="3" width="12.77734375" style="2" customWidth="1"/>
    <col min="4" max="4" width="22.6640625" style="2" bestFit="1" customWidth="1"/>
    <col min="5" max="5" width="26.109375" style="2" bestFit="1" customWidth="1"/>
    <col min="6" max="6" width="12.77734375" style="2" customWidth="1"/>
    <col min="7" max="7" width="14.5546875" style="2" bestFit="1" customWidth="1"/>
    <col min="9" max="9" width="25" bestFit="1" customWidth="1"/>
    <col min="10" max="10" width="9.21875" bestFit="1" customWidth="1"/>
    <col min="19" max="19" width="25" bestFit="1" customWidth="1"/>
    <col min="20" max="20" width="9.21875" bestFit="1" customWidth="1"/>
  </cols>
  <sheetData>
    <row r="1" spans="1:24" s="8" customFormat="1" x14ac:dyDescent="0.3">
      <c r="A1" s="22" t="s">
        <v>56</v>
      </c>
      <c r="B1" s="7" t="s">
        <v>147</v>
      </c>
      <c r="C1" s="7" t="s">
        <v>70</v>
      </c>
      <c r="D1" s="7" t="s">
        <v>150</v>
      </c>
      <c r="E1" s="7" t="s">
        <v>151</v>
      </c>
      <c r="F1" s="7" t="s">
        <v>152</v>
      </c>
      <c r="G1" s="7" t="s">
        <v>153</v>
      </c>
    </row>
    <row r="2" spans="1:24" x14ac:dyDescent="0.3">
      <c r="A2" s="20">
        <v>39903</v>
      </c>
      <c r="B2" s="2">
        <v>4.2426999999999999E-2</v>
      </c>
      <c r="C2" s="2">
        <v>-5.7832000000000001E-2</v>
      </c>
      <c r="D2" s="2">
        <v>-8.2673999999999997E-2</v>
      </c>
      <c r="F2" s="2">
        <v>0</v>
      </c>
      <c r="G2" s="2">
        <v>0</v>
      </c>
    </row>
    <row r="3" spans="1:24" x14ac:dyDescent="0.3">
      <c r="A3" s="20">
        <v>39994</v>
      </c>
      <c r="B3" s="2">
        <v>0.162083</v>
      </c>
      <c r="C3" s="2">
        <v>-6.0275000000000002E-2</v>
      </c>
      <c r="D3" s="2">
        <v>-7.9713000000000006E-2</v>
      </c>
      <c r="F3" s="2">
        <v>0</v>
      </c>
      <c r="G3" s="2">
        <v>0</v>
      </c>
      <c r="I3" t="s">
        <v>15</v>
      </c>
      <c r="S3" t="s">
        <v>15</v>
      </c>
    </row>
    <row r="4" spans="1:24" ht="15" thickBot="1" x14ac:dyDescent="0.35">
      <c r="A4" s="20">
        <v>40086</v>
      </c>
      <c r="B4" s="2">
        <v>8.6933999999999997E-2</v>
      </c>
      <c r="C4" s="2">
        <v>-5.9277999999999997E-2</v>
      </c>
      <c r="D4" s="2">
        <v>-0.10879</v>
      </c>
      <c r="E4" s="2">
        <v>-4.5027999999999999E-2</v>
      </c>
      <c r="F4" s="2">
        <v>0</v>
      </c>
      <c r="G4" s="2">
        <v>0</v>
      </c>
    </row>
    <row r="5" spans="1:24" x14ac:dyDescent="0.3">
      <c r="A5" s="20">
        <v>40178</v>
      </c>
      <c r="B5" s="2">
        <v>5.6307999999999997E-2</v>
      </c>
      <c r="C5" s="2">
        <v>-4.1131000000000001E-2</v>
      </c>
      <c r="D5" s="2">
        <v>-0.16577800000000001</v>
      </c>
      <c r="E5" s="2">
        <v>-4.0079999999999998E-2</v>
      </c>
      <c r="F5" s="2">
        <v>0</v>
      </c>
      <c r="G5" s="2">
        <v>0</v>
      </c>
      <c r="I5" s="30" t="s">
        <v>16</v>
      </c>
      <c r="J5" s="30"/>
      <c r="S5" s="30" t="s">
        <v>16</v>
      </c>
      <c r="T5" s="30"/>
    </row>
    <row r="6" spans="1:24" x14ac:dyDescent="0.3">
      <c r="A6" s="20">
        <v>40268</v>
      </c>
      <c r="B6" s="2">
        <v>-9.0041999999999997E-2</v>
      </c>
      <c r="C6" s="2">
        <v>7.5095999999999996E-2</v>
      </c>
      <c r="D6" s="2">
        <v>-5.2941000000000002E-2</v>
      </c>
      <c r="E6" s="2">
        <v>-2.7806999999999998E-2</v>
      </c>
      <c r="F6" s="2">
        <v>0</v>
      </c>
      <c r="G6" s="2">
        <v>0</v>
      </c>
      <c r="I6" t="s">
        <v>17</v>
      </c>
      <c r="J6">
        <v>0.70486883776678044</v>
      </c>
      <c r="S6" t="s">
        <v>17</v>
      </c>
      <c r="T6">
        <v>0.67242373981541048</v>
      </c>
    </row>
    <row r="7" spans="1:24" x14ac:dyDescent="0.3">
      <c r="A7" s="20">
        <v>40359</v>
      </c>
      <c r="B7" s="2">
        <v>-1.3062000000000001E-2</v>
      </c>
      <c r="C7" s="2">
        <v>6.9108000000000003E-2</v>
      </c>
      <c r="D7" s="2">
        <v>9.0679999999999997E-3</v>
      </c>
      <c r="E7" s="2">
        <v>-8.7930000000000005E-3</v>
      </c>
      <c r="F7" s="2">
        <v>0</v>
      </c>
      <c r="G7" s="2">
        <v>0</v>
      </c>
      <c r="I7" t="s">
        <v>18</v>
      </c>
      <c r="J7">
        <v>0.49684007845469186</v>
      </c>
      <c r="S7" t="s">
        <v>18</v>
      </c>
      <c r="T7">
        <v>0.45215368586734289</v>
      </c>
    </row>
    <row r="8" spans="1:24" x14ac:dyDescent="0.3">
      <c r="A8" s="20">
        <v>40451</v>
      </c>
      <c r="B8" s="2">
        <v>-3.6185000000000002E-2</v>
      </c>
      <c r="C8" s="2">
        <v>6.4531000000000005E-2</v>
      </c>
      <c r="D8" s="2">
        <v>-6.5198999999999993E-2</v>
      </c>
      <c r="E8" s="2">
        <v>1.7683999999999998E-2</v>
      </c>
      <c r="F8" s="2">
        <v>0</v>
      </c>
      <c r="G8" s="2">
        <v>0</v>
      </c>
      <c r="I8" t="s">
        <v>19</v>
      </c>
      <c r="J8">
        <v>0.43535763587956466</v>
      </c>
      <c r="S8" t="s">
        <v>19</v>
      </c>
      <c r="T8">
        <v>0.39928290701938346</v>
      </c>
    </row>
    <row r="9" spans="1:24" x14ac:dyDescent="0.3">
      <c r="A9" s="20">
        <v>40543</v>
      </c>
      <c r="B9" s="2">
        <v>-0.107044</v>
      </c>
      <c r="C9" s="2">
        <v>6.1032999999999997E-2</v>
      </c>
      <c r="D9" s="2">
        <v>5.4935999999999999E-2</v>
      </c>
      <c r="E9" s="2">
        <v>1.6164999999999999E-2</v>
      </c>
      <c r="F9" s="2">
        <v>0</v>
      </c>
      <c r="G9" s="2">
        <v>0</v>
      </c>
      <c r="I9" t="s">
        <v>20</v>
      </c>
      <c r="J9">
        <v>3.9656018458150026E-2</v>
      </c>
      <c r="S9" t="s">
        <v>20</v>
      </c>
      <c r="T9">
        <v>4.096363592405157E-2</v>
      </c>
    </row>
    <row r="10" spans="1:24" ht="15" thickBot="1" x14ac:dyDescent="0.35">
      <c r="A10" s="20">
        <v>40633</v>
      </c>
      <c r="B10" s="2">
        <v>-0.122723</v>
      </c>
      <c r="C10" s="2">
        <v>2.5675E-2</v>
      </c>
      <c r="D10" s="2">
        <v>9.7986000000000004E-2</v>
      </c>
      <c r="E10" s="2">
        <v>3.7731000000000001E-2</v>
      </c>
      <c r="F10" s="2">
        <v>0</v>
      </c>
      <c r="G10" s="2">
        <v>0</v>
      </c>
      <c r="I10" s="28" t="s">
        <v>21</v>
      </c>
      <c r="J10" s="28">
        <v>54</v>
      </c>
      <c r="S10" s="28" t="s">
        <v>21</v>
      </c>
      <c r="T10" s="28">
        <v>54</v>
      </c>
    </row>
    <row r="11" spans="1:24" x14ac:dyDescent="0.3">
      <c r="A11" s="20">
        <v>40724</v>
      </c>
      <c r="B11" s="2">
        <v>-7.1407999999999999E-2</v>
      </c>
      <c r="C11" s="2">
        <v>2.9659999999999999E-2</v>
      </c>
      <c r="D11" s="2">
        <v>2.4018999999999999E-2</v>
      </c>
      <c r="E11" s="2">
        <v>2.6761E-2</v>
      </c>
      <c r="F11" s="2">
        <v>0</v>
      </c>
      <c r="G11" s="2">
        <v>0</v>
      </c>
    </row>
    <row r="12" spans="1:24" ht="15" thickBot="1" x14ac:dyDescent="0.35">
      <c r="A12" s="20">
        <v>40816</v>
      </c>
      <c r="B12" s="2">
        <v>-9.6822000000000005E-2</v>
      </c>
      <c r="C12" s="2">
        <v>2.1448999999999999E-2</v>
      </c>
      <c r="D12" s="2">
        <v>0.11216</v>
      </c>
      <c r="E12" s="2">
        <v>4.2108E-2</v>
      </c>
      <c r="F12" s="2">
        <v>0</v>
      </c>
      <c r="G12" s="2">
        <v>0</v>
      </c>
      <c r="I12" t="s">
        <v>22</v>
      </c>
      <c r="S12" t="s">
        <v>22</v>
      </c>
    </row>
    <row r="13" spans="1:24" x14ac:dyDescent="0.3">
      <c r="A13" s="20">
        <v>40908</v>
      </c>
      <c r="B13" s="2">
        <v>-7.3877999999999999E-2</v>
      </c>
      <c r="C13" s="2">
        <v>3.0210000000000001E-2</v>
      </c>
      <c r="D13" s="2">
        <v>-4.206E-2</v>
      </c>
      <c r="E13" s="2">
        <v>-2.4069999999999999E-3</v>
      </c>
      <c r="F13" s="2">
        <v>0</v>
      </c>
      <c r="G13" s="2">
        <v>0</v>
      </c>
      <c r="I13" s="29"/>
      <c r="J13" s="29" t="s">
        <v>27</v>
      </c>
      <c r="K13" s="29" t="s">
        <v>28</v>
      </c>
      <c r="L13" s="29" t="s">
        <v>29</v>
      </c>
      <c r="M13" s="29" t="s">
        <v>30</v>
      </c>
      <c r="N13" s="29" t="s">
        <v>31</v>
      </c>
      <c r="S13" s="29"/>
      <c r="T13" s="29" t="s">
        <v>27</v>
      </c>
      <c r="U13" s="29" t="s">
        <v>28</v>
      </c>
      <c r="V13" s="29" t="s">
        <v>29</v>
      </c>
      <c r="W13" s="29" t="s">
        <v>30</v>
      </c>
      <c r="X13" s="29" t="s">
        <v>31</v>
      </c>
    </row>
    <row r="14" spans="1:24" x14ac:dyDescent="0.3">
      <c r="A14" s="20">
        <v>40999</v>
      </c>
      <c r="B14" s="2">
        <v>-4.5226000000000002E-2</v>
      </c>
      <c r="C14" s="2">
        <v>2.1911E-2</v>
      </c>
      <c r="D14" s="2">
        <v>-2.4528000000000001E-2</v>
      </c>
      <c r="E14" s="2">
        <v>-6.6870000000000002E-3</v>
      </c>
      <c r="F14" s="2">
        <v>0</v>
      </c>
      <c r="G14" s="2">
        <v>0</v>
      </c>
      <c r="I14" t="s">
        <v>23</v>
      </c>
      <c r="J14">
        <v>5</v>
      </c>
      <c r="K14">
        <v>7.6089525719296391E-2</v>
      </c>
      <c r="L14">
        <v>1.5217905143859279E-2</v>
      </c>
      <c r="M14">
        <v>9.6769089912848667</v>
      </c>
      <c r="N14">
        <v>1.9495355274982819E-6</v>
      </c>
      <c r="S14" t="s">
        <v>23</v>
      </c>
      <c r="T14">
        <v>4</v>
      </c>
      <c r="U14">
        <v>6.9245942511087608E-2</v>
      </c>
      <c r="V14">
        <v>1.7311485627771902E-2</v>
      </c>
      <c r="W14">
        <v>10.316617868078261</v>
      </c>
      <c r="X14">
        <v>3.8528557536280409E-6</v>
      </c>
    </row>
    <row r="15" spans="1:24" x14ac:dyDescent="0.3">
      <c r="A15" s="20">
        <v>41090</v>
      </c>
      <c r="B15" s="2">
        <v>-1.7263000000000001E-2</v>
      </c>
      <c r="C15" s="2">
        <v>1.7429E-2</v>
      </c>
      <c r="D15" s="2">
        <v>-3.3506000000000001E-2</v>
      </c>
      <c r="E15" s="2">
        <v>-1.3028E-2</v>
      </c>
      <c r="F15" s="2">
        <v>0</v>
      </c>
      <c r="G15" s="2">
        <v>0</v>
      </c>
      <c r="I15" t="s">
        <v>24</v>
      </c>
      <c r="J15">
        <v>49</v>
      </c>
      <c r="K15">
        <v>7.7057390197703635E-2</v>
      </c>
      <c r="L15">
        <v>1.5725997999531355E-3</v>
      </c>
      <c r="S15" t="s">
        <v>24</v>
      </c>
      <c r="T15">
        <v>50</v>
      </c>
      <c r="U15">
        <v>8.3900973405912418E-2</v>
      </c>
      <c r="V15">
        <v>1.6780194681182484E-3</v>
      </c>
    </row>
    <row r="16" spans="1:24" ht="15" thickBot="1" x14ac:dyDescent="0.35">
      <c r="A16" s="20">
        <v>41182</v>
      </c>
      <c r="B16" s="2">
        <v>4.5389999999999996E-3</v>
      </c>
      <c r="C16" s="2">
        <v>1.4308E-2</v>
      </c>
      <c r="D16" s="2">
        <v>-5.0090000000000003E-2</v>
      </c>
      <c r="E16" s="2">
        <v>-4.4660999999999999E-2</v>
      </c>
      <c r="F16" s="2">
        <v>0</v>
      </c>
      <c r="G16" s="2">
        <v>0</v>
      </c>
      <c r="I16" s="28" t="s">
        <v>25</v>
      </c>
      <c r="J16" s="28">
        <v>54</v>
      </c>
      <c r="K16" s="28">
        <v>0.15314691591700003</v>
      </c>
      <c r="L16" s="28"/>
      <c r="M16" s="28"/>
      <c r="N16" s="28"/>
      <c r="S16" s="28" t="s">
        <v>25</v>
      </c>
      <c r="T16" s="28">
        <v>54</v>
      </c>
      <c r="U16" s="28">
        <v>0.15314691591700003</v>
      </c>
      <c r="V16" s="28"/>
      <c r="W16" s="28"/>
      <c r="X16" s="28"/>
    </row>
    <row r="17" spans="1:29" ht="15" thickBot="1" x14ac:dyDescent="0.35">
      <c r="A17" s="20">
        <v>41274</v>
      </c>
      <c r="B17" s="2">
        <v>-5.9379000000000001E-2</v>
      </c>
      <c r="C17" s="2">
        <v>2.34E-4</v>
      </c>
      <c r="D17" s="2">
        <v>5.3150999999999997E-2</v>
      </c>
      <c r="E17" s="2">
        <v>-6.7910000000000002E-3</v>
      </c>
      <c r="F17" s="2">
        <v>0</v>
      </c>
      <c r="G17" s="2">
        <v>0</v>
      </c>
    </row>
    <row r="18" spans="1:29" x14ac:dyDescent="0.3">
      <c r="A18" s="20">
        <v>41364</v>
      </c>
      <c r="B18" s="2">
        <v>-1.9606999999999999E-2</v>
      </c>
      <c r="C18" s="2">
        <v>2.1299999999999999E-3</v>
      </c>
      <c r="D18" s="2">
        <v>4.6386999999999998E-2</v>
      </c>
      <c r="E18" s="2">
        <v>-2.2256000000000001E-2</v>
      </c>
      <c r="F18" s="2">
        <v>0</v>
      </c>
      <c r="G18" s="2">
        <v>0</v>
      </c>
      <c r="I18" s="29"/>
      <c r="J18" s="29" t="s">
        <v>32</v>
      </c>
      <c r="K18" s="29" t="s">
        <v>20</v>
      </c>
      <c r="L18" s="29" t="s">
        <v>33</v>
      </c>
      <c r="M18" s="29" t="s">
        <v>34</v>
      </c>
      <c r="N18" s="29" t="s">
        <v>35</v>
      </c>
      <c r="O18" s="29" t="s">
        <v>36</v>
      </c>
      <c r="P18" s="29" t="s">
        <v>37</v>
      </c>
      <c r="Q18" s="29" t="s">
        <v>38</v>
      </c>
      <c r="S18" s="29"/>
      <c r="T18" s="29" t="s">
        <v>32</v>
      </c>
      <c r="U18" s="29" t="s">
        <v>20</v>
      </c>
      <c r="V18" s="29" t="s">
        <v>33</v>
      </c>
      <c r="W18" s="29" t="s">
        <v>34</v>
      </c>
      <c r="X18" s="29" t="s">
        <v>35</v>
      </c>
      <c r="Y18" s="29" t="s">
        <v>36</v>
      </c>
      <c r="Z18" s="29" t="s">
        <v>37</v>
      </c>
      <c r="AA18" s="29" t="s">
        <v>38</v>
      </c>
    </row>
    <row r="19" spans="1:29" x14ac:dyDescent="0.3">
      <c r="A19" s="20">
        <v>41455</v>
      </c>
      <c r="B19" s="2">
        <v>-1.3853000000000001E-2</v>
      </c>
      <c r="C19" s="2">
        <v>3.9550000000000002E-3</v>
      </c>
      <c r="D19" s="2">
        <v>4.5803999999999997E-2</v>
      </c>
      <c r="E19" s="2">
        <v>7.2529999999999999E-3</v>
      </c>
      <c r="F19" s="2">
        <v>0</v>
      </c>
      <c r="G19" s="2">
        <v>0</v>
      </c>
      <c r="I19" t="s">
        <v>26</v>
      </c>
      <c r="J19">
        <v>0</v>
      </c>
      <c r="K19" t="e">
        <v>#N/A</v>
      </c>
      <c r="L19" t="e">
        <v>#N/A</v>
      </c>
      <c r="M19" t="e">
        <v>#N/A</v>
      </c>
      <c r="N19" t="e">
        <v>#N/A</v>
      </c>
      <c r="O19" t="e">
        <v>#N/A</v>
      </c>
      <c r="P19" t="e">
        <v>#N/A</v>
      </c>
      <c r="Q19" t="e">
        <v>#N/A</v>
      </c>
      <c r="S19" t="s">
        <v>26</v>
      </c>
      <c r="T19">
        <v>0</v>
      </c>
      <c r="U19" t="e">
        <v>#N/A</v>
      </c>
      <c r="V19" t="e">
        <v>#N/A</v>
      </c>
      <c r="W19" t="e">
        <v>#N/A</v>
      </c>
      <c r="X19" t="e">
        <v>#N/A</v>
      </c>
      <c r="Y19" t="e">
        <v>#N/A</v>
      </c>
      <c r="Z19" t="e">
        <v>#N/A</v>
      </c>
      <c r="AA19" t="e">
        <v>#N/A</v>
      </c>
    </row>
    <row r="20" spans="1:29" x14ac:dyDescent="0.3">
      <c r="A20" s="20">
        <v>41547</v>
      </c>
      <c r="B20" s="2">
        <v>-2.3310000000000002E-3</v>
      </c>
      <c r="C20" s="2">
        <v>6.6160000000000004E-3</v>
      </c>
      <c r="D20" s="2">
        <v>5.8243999999999997E-2</v>
      </c>
      <c r="E20" s="2">
        <v>5.5380000000000004E-3</v>
      </c>
      <c r="F20" s="2">
        <v>0</v>
      </c>
      <c r="G20" s="2">
        <v>0</v>
      </c>
      <c r="I20" t="s">
        <v>70</v>
      </c>
      <c r="J20" s="36">
        <v>-0.75528458629935347</v>
      </c>
      <c r="K20">
        <v>0.19175871064006686</v>
      </c>
      <c r="L20">
        <v>-3.9387237418227676</v>
      </c>
      <c r="M20">
        <v>2.5924799767226223E-4</v>
      </c>
      <c r="N20">
        <v>-1.140638142705463</v>
      </c>
      <c r="O20">
        <v>-0.369931029893244</v>
      </c>
      <c r="P20">
        <v>-1.140638142705463</v>
      </c>
      <c r="Q20">
        <v>-0.369931029893244</v>
      </c>
      <c r="S20" t="s">
        <v>70</v>
      </c>
      <c r="T20" s="36">
        <v>-0.73103981065942569</v>
      </c>
      <c r="U20">
        <v>0.19771761667446902</v>
      </c>
      <c r="V20">
        <v>-3.6973933985004575</v>
      </c>
      <c r="W20">
        <v>5.4142935310993491E-4</v>
      </c>
      <c r="X20">
        <v>-1.1281673312537759</v>
      </c>
      <c r="Y20">
        <v>-0.33391229006507556</v>
      </c>
      <c r="Z20">
        <v>-1.1281673312537759</v>
      </c>
      <c r="AA20">
        <v>-0.33391229006507556</v>
      </c>
      <c r="AC20" t="s">
        <v>160</v>
      </c>
    </row>
    <row r="21" spans="1:29" x14ac:dyDescent="0.3">
      <c r="A21" s="20">
        <v>41639</v>
      </c>
      <c r="B21" s="2">
        <v>1.2154E-2</v>
      </c>
      <c r="C21" s="2">
        <v>1.2154E-2</v>
      </c>
      <c r="D21" s="2">
        <v>6.7474000000000006E-2</v>
      </c>
      <c r="E21" s="2">
        <v>-7.5690000000000002E-3</v>
      </c>
      <c r="F21" s="2">
        <v>0</v>
      </c>
      <c r="G21" s="2">
        <v>0</v>
      </c>
      <c r="I21" t="s">
        <v>150</v>
      </c>
      <c r="J21" s="36">
        <v>-0.11524322139483406</v>
      </c>
      <c r="K21">
        <v>9.6262007902030447E-2</v>
      </c>
      <c r="L21">
        <v>-1.1971828128925124</v>
      </c>
      <c r="M21">
        <v>0.23699512766777786</v>
      </c>
      <c r="N21">
        <v>-0.30868896875109353</v>
      </c>
      <c r="O21">
        <v>7.8202525961425434E-2</v>
      </c>
      <c r="P21">
        <v>-0.30868896875109353</v>
      </c>
      <c r="Q21">
        <v>7.8202525961425434E-2</v>
      </c>
      <c r="S21" t="s">
        <v>150</v>
      </c>
      <c r="T21" s="36">
        <v>-0.1460115556167246</v>
      </c>
      <c r="U21">
        <v>9.8262014142360632E-2</v>
      </c>
      <c r="V21">
        <v>-1.4859410006107254</v>
      </c>
      <c r="W21">
        <v>0.14357330034245611</v>
      </c>
      <c r="X21">
        <v>-0.34337661949573695</v>
      </c>
      <c r="Y21">
        <v>5.1353508262287711E-2</v>
      </c>
      <c r="Z21">
        <v>-0.34337661949573695</v>
      </c>
      <c r="AA21">
        <v>5.1353508262287711E-2</v>
      </c>
      <c r="AC21" t="s">
        <v>162</v>
      </c>
    </row>
    <row r="22" spans="1:29" x14ac:dyDescent="0.3">
      <c r="A22" s="20">
        <v>41729</v>
      </c>
      <c r="B22" s="2">
        <v>-1.146E-2</v>
      </c>
      <c r="C22" s="2">
        <v>2.5947999999999999E-2</v>
      </c>
      <c r="D22" s="2">
        <v>4.4590999999999999E-2</v>
      </c>
      <c r="E22" s="2">
        <v>3.5765999999999999E-2</v>
      </c>
      <c r="F22" s="2">
        <v>0</v>
      </c>
      <c r="G22" s="2">
        <v>0</v>
      </c>
      <c r="I22" t="s">
        <v>151</v>
      </c>
      <c r="J22" s="36">
        <v>-0.50223782185248944</v>
      </c>
      <c r="K22">
        <v>0.24895366144397843</v>
      </c>
      <c r="L22">
        <v>-2.0173947992546681</v>
      </c>
      <c r="M22">
        <v>4.914918784388312E-2</v>
      </c>
      <c r="N22">
        <v>-1.0025289350829647</v>
      </c>
      <c r="O22">
        <v>-1.9467086220142926E-3</v>
      </c>
      <c r="P22">
        <v>-1.0025289350829647</v>
      </c>
      <c r="Q22">
        <v>-1.9467086220142926E-3</v>
      </c>
      <c r="S22" t="s">
        <v>151</v>
      </c>
      <c r="T22" s="36">
        <v>-0.43662207756768384</v>
      </c>
      <c r="U22">
        <v>0.25510186159565718</v>
      </c>
      <c r="V22">
        <v>-1.7115597465131036</v>
      </c>
      <c r="W22">
        <v>9.3175179213831186E-2</v>
      </c>
      <c r="X22">
        <v>-0.94900924618950833</v>
      </c>
      <c r="Y22">
        <v>7.5765091054140588E-2</v>
      </c>
      <c r="Z22">
        <v>-0.94900924618950833</v>
      </c>
      <c r="AA22">
        <v>7.5765091054140588E-2</v>
      </c>
      <c r="AC22" t="s">
        <v>161</v>
      </c>
    </row>
    <row r="23" spans="1:29" ht="15" thickBot="1" x14ac:dyDescent="0.35">
      <c r="A23" s="20">
        <v>41820</v>
      </c>
      <c r="B23" s="2">
        <v>-1.5180000000000001E-2</v>
      </c>
      <c r="C23" s="2">
        <v>2.6380000000000001E-2</v>
      </c>
      <c r="D23" s="2">
        <v>5.0705E-2</v>
      </c>
      <c r="E23" s="2">
        <v>-3.039E-3</v>
      </c>
      <c r="F23" s="2">
        <v>0</v>
      </c>
      <c r="G23" s="2">
        <v>0</v>
      </c>
      <c r="I23" t="s">
        <v>152</v>
      </c>
      <c r="J23" s="36">
        <v>0.73555991508298635</v>
      </c>
      <c r="K23">
        <v>0.3226141589153233</v>
      </c>
      <c r="L23">
        <v>2.2799988616620177</v>
      </c>
      <c r="M23">
        <v>2.6997256434522957E-2</v>
      </c>
      <c r="N23">
        <v>8.7242490179475607E-2</v>
      </c>
      <c r="O23">
        <v>1.3838773399864972</v>
      </c>
      <c r="P23">
        <v>8.7242490179475607E-2</v>
      </c>
      <c r="Q23">
        <v>1.3838773399864972</v>
      </c>
      <c r="S23" s="28" t="s">
        <v>152</v>
      </c>
      <c r="T23" s="56">
        <v>0.70667695971753786</v>
      </c>
      <c r="U23" s="28">
        <v>0.33294499815878059</v>
      </c>
      <c r="V23" s="28">
        <v>2.1225036075794281</v>
      </c>
      <c r="W23" s="28">
        <v>3.8770745904252141E-2</v>
      </c>
      <c r="X23" s="28">
        <v>3.7937249837347919E-2</v>
      </c>
      <c r="Y23" s="28">
        <v>1.3754166695977279</v>
      </c>
      <c r="Z23" s="28">
        <v>3.7937249837347919E-2</v>
      </c>
      <c r="AA23" s="28">
        <v>1.3754166695977279</v>
      </c>
      <c r="AC23" t="s">
        <v>159</v>
      </c>
    </row>
    <row r="24" spans="1:29" ht="15" thickBot="1" x14ac:dyDescent="0.35">
      <c r="A24" s="20">
        <v>41912</v>
      </c>
      <c r="B24" s="2">
        <v>-2.7227000000000001E-2</v>
      </c>
      <c r="C24" s="2">
        <v>2.6404E-2</v>
      </c>
      <c r="D24" s="2">
        <v>5.8069999999999997E-2</v>
      </c>
      <c r="E24" s="2">
        <v>1.7224E-2</v>
      </c>
      <c r="F24" s="2">
        <v>0</v>
      </c>
      <c r="G24" s="2">
        <v>0</v>
      </c>
      <c r="I24" s="28" t="s">
        <v>153</v>
      </c>
      <c r="J24" s="56">
        <v>-3.4275265187788118E-2</v>
      </c>
      <c r="K24" s="28">
        <v>1.6430400723656029E-2</v>
      </c>
      <c r="L24" s="28">
        <v>-2.0860882071147269</v>
      </c>
      <c r="M24" s="28">
        <v>4.2198423075190519E-2</v>
      </c>
      <c r="N24" s="28">
        <v>-6.7293391618157589E-2</v>
      </c>
      <c r="O24" s="28">
        <v>-1.2571387574186396E-3</v>
      </c>
      <c r="P24" s="28">
        <v>-6.7293391618157589E-2</v>
      </c>
      <c r="Q24" s="28">
        <v>-1.2571387574186396E-3</v>
      </c>
    </row>
    <row r="25" spans="1:29" x14ac:dyDescent="0.3">
      <c r="A25" s="20">
        <v>42004</v>
      </c>
      <c r="B25" s="2">
        <v>-2.0844000000000001E-2</v>
      </c>
      <c r="C25" s="2">
        <v>2.9047E-2</v>
      </c>
      <c r="D25" s="2">
        <v>3.5934000000000001E-2</v>
      </c>
      <c r="E25" s="2">
        <v>6.6880000000000004E-3</v>
      </c>
      <c r="F25" s="2">
        <v>0</v>
      </c>
      <c r="G25" s="2">
        <v>0</v>
      </c>
    </row>
    <row r="26" spans="1:29" x14ac:dyDescent="0.3">
      <c r="A26" s="20">
        <v>42094</v>
      </c>
      <c r="B26" s="2">
        <v>-6.1999999999999998E-3</v>
      </c>
      <c r="C26" s="2">
        <v>4.5651999999999998E-2</v>
      </c>
      <c r="D26" s="2">
        <v>7.8916E-2</v>
      </c>
      <c r="E26" s="2">
        <v>-2.9749000000000001E-2</v>
      </c>
      <c r="F26" s="2">
        <v>0</v>
      </c>
      <c r="G26" s="2">
        <v>0</v>
      </c>
    </row>
    <row r="27" spans="1:29" x14ac:dyDescent="0.3">
      <c r="A27" s="20">
        <v>42185</v>
      </c>
      <c r="B27" s="2">
        <v>-9.7260000000000003E-3</v>
      </c>
      <c r="C27" s="2">
        <v>4.9939999999999998E-2</v>
      </c>
      <c r="D27" s="2">
        <v>8.8058999999999998E-2</v>
      </c>
      <c r="E27" s="2">
        <v>4.7945000000000002E-2</v>
      </c>
      <c r="F27" s="2">
        <v>0</v>
      </c>
      <c r="G27" s="2">
        <v>0</v>
      </c>
      <c r="S27" t="s">
        <v>154</v>
      </c>
    </row>
    <row r="28" spans="1:29" ht="15" thickBot="1" x14ac:dyDescent="0.35">
      <c r="A28" s="20">
        <v>42277</v>
      </c>
      <c r="B28" s="2">
        <v>-0.140627</v>
      </c>
      <c r="C28" s="2">
        <v>5.1598999999999999E-2</v>
      </c>
      <c r="D28" s="2">
        <v>9.7323999999999994E-2</v>
      </c>
      <c r="E28" s="2">
        <v>1.7149999999999999E-3</v>
      </c>
      <c r="F28" s="2">
        <v>0</v>
      </c>
      <c r="G28" s="2">
        <v>0</v>
      </c>
      <c r="I28" t="s">
        <v>154</v>
      </c>
    </row>
    <row r="29" spans="1:29" ht="15" thickBot="1" x14ac:dyDescent="0.35">
      <c r="A29" s="20">
        <v>42369</v>
      </c>
      <c r="B29" s="2">
        <v>-5.3530000000000001E-2</v>
      </c>
      <c r="C29" s="2">
        <v>5.8807999999999999E-2</v>
      </c>
      <c r="D29" s="2">
        <v>0.107651</v>
      </c>
      <c r="E29" s="2">
        <v>-1.0300000000000001E-3</v>
      </c>
      <c r="F29" s="2">
        <v>0</v>
      </c>
      <c r="G29" s="2">
        <v>0</v>
      </c>
      <c r="S29" s="29" t="s">
        <v>155</v>
      </c>
      <c r="T29" s="29" t="s">
        <v>156</v>
      </c>
      <c r="U29" s="29" t="s">
        <v>157</v>
      </c>
      <c r="V29" s="29" t="s">
        <v>158</v>
      </c>
    </row>
    <row r="30" spans="1:29" x14ac:dyDescent="0.3">
      <c r="A30" s="20">
        <v>42460</v>
      </c>
      <c r="B30" s="2">
        <v>-2.7334000000000001E-2</v>
      </c>
      <c r="C30" s="2">
        <v>2.6502000000000001E-2</v>
      </c>
      <c r="D30" s="2">
        <v>6.4572000000000004E-2</v>
      </c>
      <c r="E30" s="2">
        <v>1.7343000000000001E-2</v>
      </c>
      <c r="F30" s="2">
        <v>0</v>
      </c>
      <c r="G30" s="2">
        <v>0</v>
      </c>
      <c r="I30" s="29" t="s">
        <v>155</v>
      </c>
      <c r="J30" s="29" t="s">
        <v>156</v>
      </c>
      <c r="K30" s="29" t="s">
        <v>157</v>
      </c>
      <c r="L30" s="29" t="s">
        <v>158</v>
      </c>
      <c r="S30">
        <v>1</v>
      </c>
      <c r="T30">
        <v>7.8879393940530562E-2</v>
      </c>
      <c r="U30">
        <v>8.0546060594694352E-3</v>
      </c>
      <c r="V30">
        <v>0.20434202114019812</v>
      </c>
    </row>
    <row r="31" spans="1:29" x14ac:dyDescent="0.3">
      <c r="A31" s="20">
        <v>42551</v>
      </c>
      <c r="B31" s="2">
        <v>-1.0123999999999999E-2</v>
      </c>
      <c r="C31" s="2">
        <v>2.4778000000000001E-2</v>
      </c>
      <c r="D31" s="2">
        <v>5.6347000000000001E-2</v>
      </c>
      <c r="E31" s="2">
        <v>-5.6395000000000001E-2</v>
      </c>
      <c r="F31" s="2">
        <v>0</v>
      </c>
      <c r="G31" s="2">
        <v>0</v>
      </c>
      <c r="I31">
        <v>1</v>
      </c>
      <c r="J31">
        <v>7.9923834404570959E-2</v>
      </c>
      <c r="K31">
        <v>7.0101655954290382E-3</v>
      </c>
      <c r="L31">
        <v>0.1855743760127351</v>
      </c>
      <c r="S31">
        <v>2</v>
      </c>
      <c r="T31">
        <v>7.1773714988174975E-2</v>
      </c>
      <c r="U31">
        <v>-1.5465714988174978E-2</v>
      </c>
      <c r="V31">
        <v>-0.39235878647926103</v>
      </c>
    </row>
    <row r="32" spans="1:29" x14ac:dyDescent="0.3">
      <c r="A32" s="20">
        <v>42643</v>
      </c>
      <c r="B32" s="2">
        <v>4.2464000000000002E-2</v>
      </c>
      <c r="C32" s="2">
        <v>1.1468000000000001E-2</v>
      </c>
      <c r="D32" s="2">
        <v>5.0388000000000002E-2</v>
      </c>
      <c r="E32" s="2">
        <v>-1.9476E-2</v>
      </c>
      <c r="F32" s="2">
        <v>0</v>
      </c>
      <c r="G32" s="2">
        <v>0</v>
      </c>
      <c r="I32">
        <v>2</v>
      </c>
      <c r="J32">
        <v>7.0300092975319278E-2</v>
      </c>
      <c r="K32">
        <v>-1.3992092975319281E-2</v>
      </c>
      <c r="L32">
        <v>-0.37040122485838844</v>
      </c>
      <c r="S32">
        <v>3</v>
      </c>
      <c r="T32">
        <v>-3.5027017744450627E-2</v>
      </c>
      <c r="U32">
        <v>-5.501498225554937E-2</v>
      </c>
      <c r="V32">
        <v>-1.3957073237460862</v>
      </c>
    </row>
    <row r="33" spans="1:22" x14ac:dyDescent="0.3">
      <c r="A33" s="20">
        <v>42735</v>
      </c>
      <c r="B33" s="2">
        <v>1.0116999999999999E-2</v>
      </c>
      <c r="C33" s="2">
        <v>1.6178999999999999E-2</v>
      </c>
      <c r="D33" s="2">
        <v>-1.2926999999999999E-2</v>
      </c>
      <c r="E33" s="2">
        <v>3.3757000000000002E-2</v>
      </c>
      <c r="F33" s="2">
        <v>0</v>
      </c>
      <c r="G33" s="2">
        <v>0</v>
      </c>
      <c r="I33">
        <v>3</v>
      </c>
      <c r="J33">
        <v>-3.665203279662016E-2</v>
      </c>
      <c r="K33">
        <v>-5.3389967203379837E-2</v>
      </c>
      <c r="L33">
        <v>-1.4133489022809915</v>
      </c>
      <c r="S33">
        <v>4</v>
      </c>
      <c r="T33">
        <v>-4.8005514093331411E-2</v>
      </c>
      <c r="U33">
        <v>3.4943514093331407E-2</v>
      </c>
      <c r="V33">
        <v>0.88650248601266601</v>
      </c>
    </row>
    <row r="34" spans="1:22" x14ac:dyDescent="0.3">
      <c r="A34" s="20">
        <v>42825</v>
      </c>
      <c r="B34" s="2">
        <v>-1.2689000000000001E-2</v>
      </c>
      <c r="C34" s="2">
        <v>1.9713000000000001E-2</v>
      </c>
      <c r="D34" s="2">
        <v>1.137E-2</v>
      </c>
      <c r="E34" s="2">
        <v>1.1980000000000001E-3</v>
      </c>
      <c r="F34" s="2">
        <v>0</v>
      </c>
      <c r="G34" s="2">
        <v>0</v>
      </c>
      <c r="I34">
        <v>4</v>
      </c>
      <c r="J34">
        <v>-4.8825055554035136E-2</v>
      </c>
      <c r="K34">
        <v>3.5763055554035139E-2</v>
      </c>
      <c r="L34">
        <v>0.94672609775100036</v>
      </c>
      <c r="S34">
        <v>5</v>
      </c>
      <c r="T34">
        <v>-4.5376147426715495E-2</v>
      </c>
      <c r="U34">
        <v>9.191147426715493E-3</v>
      </c>
      <c r="V34">
        <v>0.23317560510169627</v>
      </c>
    </row>
    <row r="35" spans="1:22" x14ac:dyDescent="0.3">
      <c r="A35" s="20">
        <v>42916</v>
      </c>
      <c r="B35" s="2">
        <v>-5.0526000000000001E-2</v>
      </c>
      <c r="C35" s="2">
        <v>3.2062E-2</v>
      </c>
      <c r="D35" s="2">
        <v>1.0605E-2</v>
      </c>
      <c r="E35" s="2">
        <v>3.1823999999999998E-2</v>
      </c>
      <c r="F35" s="2">
        <v>0</v>
      </c>
      <c r="G35" s="2">
        <v>0</v>
      </c>
      <c r="I35">
        <v>5</v>
      </c>
      <c r="J35">
        <v>-5.0107100488401224E-2</v>
      </c>
      <c r="K35">
        <v>1.3922100488401222E-2</v>
      </c>
      <c r="L35">
        <v>0.36854837104080279</v>
      </c>
      <c r="S35">
        <v>6</v>
      </c>
      <c r="T35">
        <v>-5.9696839467218717E-2</v>
      </c>
      <c r="U35">
        <v>-4.7347160532781284E-2</v>
      </c>
      <c r="V35">
        <v>-1.2011778611001678</v>
      </c>
    </row>
    <row r="36" spans="1:22" x14ac:dyDescent="0.3">
      <c r="A36" s="20">
        <v>43008</v>
      </c>
      <c r="B36" s="2">
        <v>-5.4323000000000003E-2</v>
      </c>
      <c r="C36" s="2">
        <v>2.9048999999999998E-2</v>
      </c>
      <c r="D36" s="2">
        <v>3.1078999999999999E-2</v>
      </c>
      <c r="E36" s="2">
        <v>2.2499000000000002E-2</v>
      </c>
      <c r="F36" s="2">
        <v>0</v>
      </c>
      <c r="G36" s="2">
        <v>0</v>
      </c>
      <c r="I36">
        <v>6</v>
      </c>
      <c r="J36">
        <v>-6.0546960156400528E-2</v>
      </c>
      <c r="K36">
        <v>-4.6497039843599472E-2</v>
      </c>
      <c r="L36">
        <v>-1.2308780781215141</v>
      </c>
      <c r="S36">
        <v>7</v>
      </c>
      <c r="T36">
        <v>-4.9550723036047406E-2</v>
      </c>
      <c r="U36">
        <v>-7.3172276963952593E-2</v>
      </c>
      <c r="V36">
        <v>-1.8563503734196714</v>
      </c>
    </row>
    <row r="37" spans="1:22" x14ac:dyDescent="0.3">
      <c r="A37" s="20">
        <v>43100</v>
      </c>
      <c r="B37" s="2">
        <v>-6.4467999999999998E-2</v>
      </c>
      <c r="C37" s="2">
        <v>3.5754000000000001E-2</v>
      </c>
      <c r="D37" s="2">
        <v>6.7184999999999995E-2</v>
      </c>
      <c r="E37" s="2">
        <v>-7.8949999999999992E-3</v>
      </c>
      <c r="F37" s="2">
        <v>0</v>
      </c>
      <c r="G37" s="2">
        <v>0</v>
      </c>
      <c r="I37">
        <v>7</v>
      </c>
      <c r="J37">
        <v>-4.9634089301146392E-2</v>
      </c>
      <c r="K37">
        <v>-7.3088910698853607E-2</v>
      </c>
      <c r="L37">
        <v>-1.9348229099230236</v>
      </c>
      <c r="S37">
        <v>8</v>
      </c>
      <c r="T37">
        <v>-3.6874135756305458E-2</v>
      </c>
      <c r="U37">
        <v>-3.4533864243694541E-2</v>
      </c>
      <c r="V37">
        <v>-0.87610983892148231</v>
      </c>
    </row>
    <row r="38" spans="1:22" x14ac:dyDescent="0.3">
      <c r="A38" s="20">
        <v>43190</v>
      </c>
      <c r="B38" s="2">
        <v>-2.9971000000000001E-2</v>
      </c>
      <c r="C38" s="2">
        <v>3.7876E-2</v>
      </c>
      <c r="D38" s="2">
        <v>8.7168999999999996E-2</v>
      </c>
      <c r="E38" s="2">
        <v>-6.3280000000000003E-3</v>
      </c>
      <c r="F38" s="2">
        <v>0</v>
      </c>
      <c r="G38" s="2">
        <v>0</v>
      </c>
      <c r="I38">
        <v>8</v>
      </c>
      <c r="J38">
        <v>-3.8610154114915814E-2</v>
      </c>
      <c r="K38">
        <v>-3.2797845885084186E-2</v>
      </c>
      <c r="L38">
        <v>-0.86823052919819721</v>
      </c>
      <c r="S38">
        <v>9</v>
      </c>
      <c r="T38">
        <v>-5.0442011419025878E-2</v>
      </c>
      <c r="U38">
        <v>-4.6379988580974127E-2</v>
      </c>
      <c r="V38">
        <v>-1.1766411090898028</v>
      </c>
    </row>
    <row r="39" spans="1:22" x14ac:dyDescent="0.3">
      <c r="A39" s="20">
        <v>43281</v>
      </c>
      <c r="B39" s="2">
        <v>-3.0318999999999999E-2</v>
      </c>
      <c r="C39" s="2">
        <v>4.3165000000000002E-2</v>
      </c>
      <c r="D39" s="2">
        <v>7.9047999999999993E-2</v>
      </c>
      <c r="E39" s="2">
        <v>-2.5034000000000001E-2</v>
      </c>
      <c r="F39" s="2">
        <v>0</v>
      </c>
      <c r="G39" s="2">
        <v>0</v>
      </c>
      <c r="I39">
        <v>9</v>
      </c>
      <c r="J39">
        <v>-5.0274009005744039E-2</v>
      </c>
      <c r="K39">
        <v>-4.6547990994255967E-2</v>
      </c>
      <c r="L39">
        <v>-1.2322268662295119</v>
      </c>
      <c r="S39">
        <v>10</v>
      </c>
      <c r="T39">
        <v>-1.48925173100764E-2</v>
      </c>
      <c r="U39">
        <v>-5.8985482689923596E-2</v>
      </c>
      <c r="V39">
        <v>-1.4964372759880344</v>
      </c>
    </row>
    <row r="40" spans="1:22" x14ac:dyDescent="0.3">
      <c r="A40" s="20">
        <v>43373</v>
      </c>
      <c r="B40" s="2">
        <v>-2.4648E-2</v>
      </c>
      <c r="C40" s="2">
        <v>4.5786E-2</v>
      </c>
      <c r="D40" s="2">
        <v>6.5019999999999994E-2</v>
      </c>
      <c r="E40" s="2">
        <v>2.428E-3</v>
      </c>
      <c r="F40" s="2">
        <v>0</v>
      </c>
      <c r="G40" s="2">
        <v>0</v>
      </c>
      <c r="I40">
        <v>10</v>
      </c>
      <c r="J40">
        <v>-1.6761131023037803E-2</v>
      </c>
      <c r="K40">
        <v>-5.7116868976962193E-2</v>
      </c>
      <c r="L40">
        <v>-1.5120081224774831</v>
      </c>
      <c r="S40">
        <v>11</v>
      </c>
      <c r="T40">
        <v>-9.5167500224965524E-3</v>
      </c>
      <c r="U40">
        <v>-3.5709249977503452E-2</v>
      </c>
      <c r="V40">
        <v>-0.90592888838120078</v>
      </c>
    </row>
    <row r="41" spans="1:22" x14ac:dyDescent="0.3">
      <c r="A41" s="20">
        <v>43465</v>
      </c>
      <c r="B41" s="2">
        <v>4.5770999999999999E-2</v>
      </c>
      <c r="C41" s="2">
        <v>3.4171E-2</v>
      </c>
      <c r="D41" s="2">
        <v>8.4075999999999998E-2</v>
      </c>
      <c r="E41" s="2">
        <v>-3.6740000000000002E-3</v>
      </c>
      <c r="F41" s="2">
        <v>0</v>
      </c>
      <c r="G41" s="2">
        <v>0</v>
      </c>
      <c r="I41">
        <v>11</v>
      </c>
      <c r="J41">
        <v>-1.0363890521305047E-2</v>
      </c>
      <c r="K41">
        <v>-3.4862109478694954E-2</v>
      </c>
      <c r="L41">
        <v>-0.92287608971960733</v>
      </c>
      <c r="S41">
        <v>12</v>
      </c>
      <c r="T41">
        <v>-2.1607172509373702E-3</v>
      </c>
      <c r="U41">
        <v>-1.5102282749062629E-2</v>
      </c>
      <c r="V41">
        <v>-0.38313866103309902</v>
      </c>
    </row>
    <row r="42" spans="1:22" x14ac:dyDescent="0.3">
      <c r="A42" s="20">
        <v>43555</v>
      </c>
      <c r="B42" s="2">
        <v>-3.7971999999999999E-2</v>
      </c>
      <c r="C42" s="2">
        <v>3.9126000000000001E-2</v>
      </c>
      <c r="D42" s="2">
        <v>1.6209999999999999E-2</v>
      </c>
      <c r="E42" s="2">
        <v>8.2590000000000007E-3</v>
      </c>
      <c r="F42" s="2">
        <v>0</v>
      </c>
      <c r="G42" s="2">
        <v>0</v>
      </c>
      <c r="I42">
        <v>12</v>
      </c>
      <c r="J42">
        <v>-2.7593613354618893E-3</v>
      </c>
      <c r="K42">
        <v>-1.4503638664538111E-2</v>
      </c>
      <c r="L42">
        <v>-0.38394295519079141</v>
      </c>
      <c r="S42">
        <v>13</v>
      </c>
      <c r="T42">
        <v>1.6353979816177002E-2</v>
      </c>
      <c r="U42">
        <v>-1.1814979816177002E-2</v>
      </c>
      <c r="V42">
        <v>-0.29974114656170875</v>
      </c>
    </row>
    <row r="43" spans="1:22" x14ac:dyDescent="0.3">
      <c r="A43" s="20">
        <v>43646</v>
      </c>
      <c r="B43" s="2">
        <v>-4.6933000000000002E-2</v>
      </c>
      <c r="C43" s="2">
        <v>2.5052000000000001E-2</v>
      </c>
      <c r="D43" s="2">
        <v>3.6951999999999999E-2</v>
      </c>
      <c r="E43" s="2">
        <v>1.1226999999999999E-2</v>
      </c>
      <c r="F43" s="2">
        <v>0</v>
      </c>
      <c r="G43" s="2">
        <v>0</v>
      </c>
      <c r="I43">
        <v>13</v>
      </c>
      <c r="J43">
        <v>1.739636446065012E-2</v>
      </c>
      <c r="K43">
        <v>-1.285736446065012E-2</v>
      </c>
      <c r="L43">
        <v>-0.34036248566071625</v>
      </c>
      <c r="S43">
        <v>14</v>
      </c>
      <c r="T43">
        <v>-4.966622979516693E-3</v>
      </c>
      <c r="U43">
        <v>-5.4412377020483307E-2</v>
      </c>
      <c r="V43">
        <v>-1.3804194784096533</v>
      </c>
    </row>
    <row r="44" spans="1:22" x14ac:dyDescent="0.3">
      <c r="A44" s="20">
        <v>43738</v>
      </c>
      <c r="B44" s="2">
        <v>2.9670999999999999E-2</v>
      </c>
      <c r="C44" s="2">
        <v>1.6400000000000001E-2</v>
      </c>
      <c r="D44" s="2">
        <v>3.0268E-2</v>
      </c>
      <c r="E44" s="2">
        <v>-1.9522999999999999E-2</v>
      </c>
      <c r="F44" s="2">
        <v>0</v>
      </c>
      <c r="G44" s="2">
        <v>0</v>
      </c>
      <c r="I44">
        <v>14</v>
      </c>
      <c r="J44">
        <v>-2.8913320053506179E-3</v>
      </c>
      <c r="K44">
        <v>-5.6487667994649382E-2</v>
      </c>
      <c r="L44">
        <v>-1.4953517998714327</v>
      </c>
      <c r="S44">
        <v>15</v>
      </c>
      <c r="T44">
        <v>1.3873081312487916E-3</v>
      </c>
      <c r="U44">
        <v>-2.0994308131248793E-2</v>
      </c>
      <c r="V44">
        <v>-0.53261690569408948</v>
      </c>
    </row>
    <row r="45" spans="1:22" x14ac:dyDescent="0.3">
      <c r="A45" s="20">
        <v>43830</v>
      </c>
      <c r="B45" s="2">
        <v>8.7114999999999998E-2</v>
      </c>
      <c r="C45" s="2">
        <v>2.1665E-2</v>
      </c>
      <c r="D45" s="2">
        <v>1.5997000000000001E-2</v>
      </c>
      <c r="E45" s="2">
        <v>1.9780000000000002E-3</v>
      </c>
      <c r="F45" s="2">
        <v>0</v>
      </c>
      <c r="G45" s="2">
        <v>0</v>
      </c>
      <c r="I45">
        <v>15</v>
      </c>
      <c r="J45">
        <v>4.2232614834892164E-3</v>
      </c>
      <c r="K45">
        <v>-2.3830261483489216E-2</v>
      </c>
      <c r="L45">
        <v>-0.63083900727000908</v>
      </c>
      <c r="S45">
        <v>16</v>
      </c>
      <c r="T45">
        <v>-1.2745995673224894E-2</v>
      </c>
      <c r="U45">
        <v>-1.1070043267751069E-3</v>
      </c>
      <c r="V45">
        <v>-2.8084241473017517E-2</v>
      </c>
    </row>
    <row r="46" spans="1:22" x14ac:dyDescent="0.3">
      <c r="A46" s="20">
        <v>43921</v>
      </c>
      <c r="B46" s="2">
        <v>1.068E-2</v>
      </c>
      <c r="C46" s="2">
        <v>-2.1222000000000001E-2</v>
      </c>
      <c r="D46" s="2">
        <v>-1.0645999999999999E-2</v>
      </c>
      <c r="E46" s="2">
        <v>-2.2696999999999998E-2</v>
      </c>
      <c r="F46" s="2">
        <v>-2.1222000000000001E-2</v>
      </c>
      <c r="G46" s="2">
        <v>1</v>
      </c>
      <c r="I46">
        <v>16</v>
      </c>
      <c r="J46">
        <v>-1.1908481973479029E-2</v>
      </c>
      <c r="K46">
        <v>-1.9445180265209722E-3</v>
      </c>
      <c r="L46">
        <v>-5.1475634135153332E-2</v>
      </c>
      <c r="S46">
        <v>17</v>
      </c>
      <c r="T46">
        <v>-1.5758869498233102E-2</v>
      </c>
      <c r="U46">
        <v>1.3427869498233103E-2</v>
      </c>
      <c r="V46">
        <v>0.34065949006282153</v>
      </c>
    </row>
    <row r="47" spans="1:22" x14ac:dyDescent="0.3">
      <c r="A47" s="20">
        <v>44012</v>
      </c>
      <c r="B47" s="2">
        <v>-1.1313999999999999E-2</v>
      </c>
      <c r="C47" s="2">
        <v>-9.5849000000000004E-2</v>
      </c>
      <c r="D47" s="2">
        <v>3.8509999999999998E-3</v>
      </c>
      <c r="E47" s="2">
        <v>-2.8630000000000001E-3</v>
      </c>
      <c r="F47" s="2">
        <v>-9.5849000000000004E-2</v>
      </c>
      <c r="G47" s="2">
        <v>1</v>
      </c>
      <c r="I47">
        <v>17</v>
      </c>
      <c r="J47">
        <v>-1.4490582067296325E-2</v>
      </c>
      <c r="K47">
        <v>1.2159582067296325E-2</v>
      </c>
      <c r="L47">
        <v>0.32189066349381373</v>
      </c>
      <c r="S47">
        <v>18</v>
      </c>
      <c r="T47">
        <v>-1.5432249057327738E-2</v>
      </c>
      <c r="U47">
        <v>2.758624905732774E-2</v>
      </c>
      <c r="V47">
        <v>0.69985171794020085</v>
      </c>
    </row>
    <row r="48" spans="1:22" x14ac:dyDescent="0.3">
      <c r="A48" s="20">
        <v>44104</v>
      </c>
      <c r="B48" s="2">
        <v>-3.0071000000000001E-2</v>
      </c>
      <c r="C48" s="2">
        <v>-9.5659999999999999E-3</v>
      </c>
      <c r="D48" s="2">
        <v>4.863E-2</v>
      </c>
      <c r="E48" s="2">
        <v>-7.9799999999999999E-4</v>
      </c>
      <c r="F48" s="2">
        <v>-9.5659999999999999E-3</v>
      </c>
      <c r="G48" s="2">
        <v>1</v>
      </c>
      <c r="I48">
        <v>18</v>
      </c>
      <c r="J48">
        <v>-1.315421190867588E-2</v>
      </c>
      <c r="K48">
        <v>2.5308211908675882E-2</v>
      </c>
      <c r="L48">
        <v>0.66996357917892502</v>
      </c>
      <c r="S48">
        <v>19</v>
      </c>
      <c r="T48">
        <v>-4.1096047509781922E-2</v>
      </c>
      <c r="U48">
        <v>2.9636047509781924E-2</v>
      </c>
      <c r="V48">
        <v>0.75185425606707834</v>
      </c>
    </row>
    <row r="49" spans="1:22" x14ac:dyDescent="0.3">
      <c r="A49" s="20">
        <v>44196</v>
      </c>
      <c r="B49" s="2">
        <v>-7.3355000000000004E-2</v>
      </c>
      <c r="C49" s="2">
        <v>-7.1190000000000003E-3</v>
      </c>
      <c r="D49" s="2">
        <v>3.6079E-2</v>
      </c>
      <c r="E49" s="2">
        <v>-1.0252000000000001E-2</v>
      </c>
      <c r="F49" s="2">
        <v>-7.1190000000000003E-3</v>
      </c>
      <c r="G49" s="2">
        <v>1</v>
      </c>
      <c r="I49">
        <v>19</v>
      </c>
      <c r="J49">
        <v>-4.26999728668888E-2</v>
      </c>
      <c r="K49">
        <v>3.1239972866888802E-2</v>
      </c>
      <c r="L49">
        <v>0.82699023190091336</v>
      </c>
      <c r="S49">
        <v>20</v>
      </c>
      <c r="T49">
        <v>-2.5361451639013481E-2</v>
      </c>
      <c r="U49">
        <v>1.018145163901348E-2</v>
      </c>
      <c r="V49">
        <v>0.25829921298401054</v>
      </c>
    </row>
    <row r="50" spans="1:22" x14ac:dyDescent="0.3">
      <c r="A50" s="20">
        <v>44286</v>
      </c>
      <c r="B50" s="2">
        <v>-9.1856999999999994E-2</v>
      </c>
      <c r="C50" s="2">
        <v>1.6795000000000001E-2</v>
      </c>
      <c r="D50" s="2">
        <v>6.0589999999999998E-2</v>
      </c>
      <c r="E50" s="2">
        <v>3.5660000000000002E-3</v>
      </c>
      <c r="F50" s="2">
        <v>1.6795000000000001E-2</v>
      </c>
      <c r="G50" s="2">
        <v>1</v>
      </c>
      <c r="I50">
        <v>20</v>
      </c>
      <c r="J50">
        <v>-2.4241514186792289E-2</v>
      </c>
      <c r="K50">
        <v>9.0615141867922879E-3</v>
      </c>
      <c r="L50">
        <v>0.23987804825052905</v>
      </c>
      <c r="S50">
        <v>21</v>
      </c>
      <c r="T50">
        <v>-3.530164485934046E-2</v>
      </c>
      <c r="U50">
        <v>8.0746448593404588E-3</v>
      </c>
      <c r="V50">
        <v>0.20485039719690853</v>
      </c>
    </row>
    <row r="51" spans="1:22" x14ac:dyDescent="0.3">
      <c r="A51" s="20">
        <v>44377</v>
      </c>
      <c r="B51" s="2">
        <v>-8.2389999999999998E-3</v>
      </c>
      <c r="C51" s="2">
        <v>0.117081</v>
      </c>
      <c r="D51" s="2">
        <v>-1.2153000000000001E-2</v>
      </c>
      <c r="E51" s="2">
        <v>1.0690000000000001E-3</v>
      </c>
      <c r="F51" s="2">
        <v>0.117081</v>
      </c>
      <c r="G51" s="2">
        <v>1</v>
      </c>
      <c r="I51">
        <v>21</v>
      </c>
      <c r="J51">
        <v>-3.5285252326633418E-2</v>
      </c>
      <c r="K51">
        <v>8.0582523266334166E-3</v>
      </c>
      <c r="L51">
        <v>0.21331951819272893</v>
      </c>
      <c r="S51">
        <v>22</v>
      </c>
      <c r="T51">
        <v>-2.9401421074528387E-2</v>
      </c>
      <c r="U51">
        <v>8.557421074528386E-3</v>
      </c>
      <c r="V51">
        <v>0.21709822990797406</v>
      </c>
    </row>
    <row r="52" spans="1:22" x14ac:dyDescent="0.3">
      <c r="A52" s="20">
        <v>44469</v>
      </c>
      <c r="B52" s="2">
        <v>6.7192000000000002E-2</v>
      </c>
      <c r="C52" s="2">
        <v>3.0691E-2</v>
      </c>
      <c r="D52" s="2">
        <v>-5.0297000000000001E-2</v>
      </c>
      <c r="E52" s="2">
        <v>-1.6657000000000002E-2</v>
      </c>
      <c r="F52" s="2">
        <v>0</v>
      </c>
      <c r="G52" s="2">
        <v>0</v>
      </c>
      <c r="I52">
        <v>22</v>
      </c>
      <c r="J52">
        <v>-2.9438867848388735E-2</v>
      </c>
      <c r="K52">
        <v>8.5948678483887334E-3</v>
      </c>
      <c r="L52">
        <v>0.22752490168230347</v>
      </c>
      <c r="S52">
        <v>23</v>
      </c>
      <c r="T52">
        <v>-3.1907007173712518E-2</v>
      </c>
      <c r="U52">
        <v>2.5707007173712517E-2</v>
      </c>
      <c r="V52">
        <v>0.65217612935473712</v>
      </c>
    </row>
    <row r="53" spans="1:22" x14ac:dyDescent="0.3">
      <c r="A53" s="20">
        <v>44561</v>
      </c>
      <c r="B53" s="2">
        <v>-5.1033000000000002E-2</v>
      </c>
      <c r="C53" s="2">
        <v>3.0613999999999999E-2</v>
      </c>
      <c r="D53" s="2">
        <v>2.2886E-2</v>
      </c>
      <c r="E53" s="2">
        <v>2.9725000000000001E-2</v>
      </c>
      <c r="F53" s="2">
        <v>0</v>
      </c>
      <c r="G53" s="2">
        <v>0</v>
      </c>
      <c r="I53">
        <v>23</v>
      </c>
      <c r="J53">
        <v>-2.86337130310431E-2</v>
      </c>
      <c r="K53">
        <v>2.24337130310431E-2</v>
      </c>
      <c r="L53">
        <v>0.59386932315823482</v>
      </c>
      <c r="S53">
        <v>24</v>
      </c>
      <c r="T53">
        <v>-7.0299605229367471E-2</v>
      </c>
      <c r="U53">
        <v>6.0573605229367472E-2</v>
      </c>
      <c r="V53">
        <v>1.5367272873346158</v>
      </c>
    </row>
    <row r="54" spans="1:22" x14ac:dyDescent="0.3">
      <c r="A54" s="20">
        <v>44651</v>
      </c>
      <c r="B54" s="2">
        <v>-8.6339999999999993E-3</v>
      </c>
      <c r="C54" s="2">
        <v>3.2414999999999999E-2</v>
      </c>
      <c r="D54" s="2">
        <v>4.7884999999999997E-2</v>
      </c>
      <c r="E54" s="2">
        <v>1.4877E-2</v>
      </c>
      <c r="F54" s="2">
        <v>0</v>
      </c>
      <c r="G54" s="2">
        <v>0</v>
      </c>
      <c r="I54">
        <v>24</v>
      </c>
      <c r="J54">
        <v>-7.1946907441315017E-2</v>
      </c>
      <c r="K54">
        <v>6.2220907441315018E-2</v>
      </c>
      <c r="L54">
        <v>1.6471231551073655</v>
      </c>
      <c r="S54">
        <v>25</v>
      </c>
      <c r="T54">
        <v>-5.2680158692086386E-2</v>
      </c>
      <c r="U54">
        <v>-8.7946841307913609E-2</v>
      </c>
      <c r="V54">
        <v>-2.2311749541900148</v>
      </c>
    </row>
    <row r="55" spans="1:22" x14ac:dyDescent="0.3">
      <c r="A55" s="20">
        <v>44742</v>
      </c>
      <c r="B55" s="2">
        <v>-3.9926000000000003E-2</v>
      </c>
      <c r="C55" s="2">
        <v>1.5239000000000001E-2</v>
      </c>
      <c r="D55" s="2">
        <v>0.12520400000000001</v>
      </c>
      <c r="E55" s="2">
        <v>1.5184E-2</v>
      </c>
      <c r="F55" s="2">
        <v>0</v>
      </c>
      <c r="G55" s="2">
        <v>0</v>
      </c>
      <c r="I55">
        <v>25</v>
      </c>
      <c r="J55">
        <v>-5.1049198511968194E-2</v>
      </c>
      <c r="K55">
        <v>-8.9577801488031808E-2</v>
      </c>
      <c r="L55">
        <v>-2.3713198196877645</v>
      </c>
      <c r="S55">
        <v>26</v>
      </c>
      <c r="T55">
        <v>-5.8259558419060803E-2</v>
      </c>
      <c r="U55">
        <v>4.7295584190608017E-3</v>
      </c>
      <c r="V55">
        <v>0.11998693906517201</v>
      </c>
    </row>
    <row r="56" spans="1:22" x14ac:dyDescent="0.3">
      <c r="A56" s="20">
        <v>44834</v>
      </c>
      <c r="B56" s="2">
        <v>-4.7717000000000002E-2</v>
      </c>
      <c r="C56" s="2">
        <v>1.5819E-2</v>
      </c>
      <c r="D56" s="2">
        <v>0.18368399999999999</v>
      </c>
      <c r="E56" s="2">
        <v>6.6354999999999997E-2</v>
      </c>
      <c r="F56" s="2">
        <v>0</v>
      </c>
      <c r="G56" s="2">
        <v>0</v>
      </c>
      <c r="I56">
        <v>26</v>
      </c>
      <c r="J56">
        <v>-5.6305519020959593E-2</v>
      </c>
      <c r="K56">
        <v>2.7755190209595923E-3</v>
      </c>
      <c r="L56">
        <v>7.3474043289633681E-2</v>
      </c>
      <c r="S56">
        <v>27</v>
      </c>
      <c r="T56">
        <v>-3.637461192263558E-2</v>
      </c>
      <c r="U56">
        <v>9.0406119226355795E-3</v>
      </c>
      <c r="V56">
        <v>0.22935658168454429</v>
      </c>
    </row>
    <row r="57" spans="1:22" x14ac:dyDescent="0.3">
      <c r="A57" s="20">
        <v>44926</v>
      </c>
      <c r="B57" s="2">
        <v>-1.1886000000000001E-2</v>
      </c>
      <c r="C57" s="2">
        <v>1.2971999999999999E-2</v>
      </c>
      <c r="D57" s="2">
        <v>0.18066299999999999</v>
      </c>
      <c r="E57" s="2">
        <v>-1.64E-3</v>
      </c>
      <c r="F57" s="2">
        <v>0</v>
      </c>
      <c r="G57" s="2">
        <v>0</v>
      </c>
      <c r="I57">
        <v>27</v>
      </c>
      <c r="J57">
        <v>-3.6168347942400418E-2</v>
      </c>
      <c r="K57">
        <v>8.8343479424004175E-3</v>
      </c>
      <c r="L57">
        <v>0.23386446219748835</v>
      </c>
      <c r="S57">
        <v>28</v>
      </c>
      <c r="T57">
        <v>-1.7177154884253018E-3</v>
      </c>
      <c r="U57">
        <v>-8.4062845115746975E-3</v>
      </c>
      <c r="V57">
        <v>-0.21326395787603139</v>
      </c>
    </row>
    <row r="58" spans="1:22" x14ac:dyDescent="0.3">
      <c r="I58">
        <v>28</v>
      </c>
      <c r="J58">
        <v>3.1156506881110484E-3</v>
      </c>
      <c r="K58">
        <v>-1.3239650688111048E-2</v>
      </c>
      <c r="L58">
        <v>-0.3504824360604018</v>
      </c>
      <c r="S58">
        <v>29</v>
      </c>
      <c r="T58">
        <v>-7.2371432303496037E-3</v>
      </c>
      <c r="U58">
        <v>4.9701143230349604E-2</v>
      </c>
      <c r="V58">
        <v>1.2608974275940072</v>
      </c>
    </row>
    <row r="59" spans="1:22" x14ac:dyDescent="0.3">
      <c r="I59">
        <v>29</v>
      </c>
      <c r="J59">
        <v>-4.6868952569248008E-3</v>
      </c>
      <c r="K59">
        <v>4.7150895256924799E-2</v>
      </c>
      <c r="L59">
        <v>1.2481870573001965</v>
      </c>
      <c r="S59">
        <v>30</v>
      </c>
      <c r="T59">
        <v>-2.467905318965375E-2</v>
      </c>
      <c r="U59">
        <v>3.4796053189653751E-2</v>
      </c>
      <c r="V59">
        <v>0.88276146393484167</v>
      </c>
    </row>
    <row r="60" spans="1:22" x14ac:dyDescent="0.3">
      <c r="I60">
        <v>30</v>
      </c>
      <c r="J60">
        <v>-2.7684042351040709E-2</v>
      </c>
      <c r="K60">
        <v>3.780104235104071E-2</v>
      </c>
      <c r="L60">
        <v>1.0006760541433437</v>
      </c>
      <c r="S60">
        <v>31</v>
      </c>
      <c r="T60">
        <v>-1.6594212423817506E-2</v>
      </c>
      <c r="U60">
        <v>3.9052124238175053E-3</v>
      </c>
      <c r="V60">
        <v>9.9073622443211828E-2</v>
      </c>
    </row>
    <row r="61" spans="1:22" x14ac:dyDescent="0.3">
      <c r="I61">
        <v>31</v>
      </c>
      <c r="J61">
        <v>-1.6800921387557701E-2</v>
      </c>
      <c r="K61">
        <v>4.1119213875577005E-3</v>
      </c>
      <c r="L61">
        <v>0.10885152930010616</v>
      </c>
      <c r="S61">
        <v>32</v>
      </c>
      <c r="T61">
        <v>-3.8882111953191842E-2</v>
      </c>
      <c r="U61">
        <v>-1.164388804680816E-2</v>
      </c>
      <c r="V61">
        <v>-0.29540061920442356</v>
      </c>
    </row>
    <row r="62" spans="1:22" x14ac:dyDescent="0.3">
      <c r="I62">
        <v>32</v>
      </c>
      <c r="J62">
        <v>-4.1421305211455706E-2</v>
      </c>
      <c r="K62">
        <v>-9.1046947885442958E-3</v>
      </c>
      <c r="L62">
        <v>-0.24102113297754438</v>
      </c>
      <c r="S62">
        <v>33</v>
      </c>
      <c r="T62">
        <v>-3.5597428720053156E-2</v>
      </c>
      <c r="U62">
        <v>-1.8725571279946847E-2</v>
      </c>
      <c r="V62">
        <v>-0.4750599910284421</v>
      </c>
    </row>
    <row r="63" spans="1:22" x14ac:dyDescent="0.3">
      <c r="I63">
        <v>33</v>
      </c>
      <c r="J63">
        <v>-3.6821754778999127E-2</v>
      </c>
      <c r="K63">
        <v>-1.7501245221000876E-2</v>
      </c>
      <c r="L63">
        <v>-0.46329614002996</v>
      </c>
      <c r="S63">
        <v>34</v>
      </c>
      <c r="T63">
        <v>-3.2500252452029886E-2</v>
      </c>
      <c r="U63">
        <v>-3.1967747547970111E-2</v>
      </c>
      <c r="V63">
        <v>-0.81100852071741392</v>
      </c>
    </row>
    <row r="64" spans="1:22" x14ac:dyDescent="0.3">
      <c r="I64">
        <v>34</v>
      </c>
      <c r="J64">
        <v>-3.078189332443361E-2</v>
      </c>
      <c r="K64">
        <v>-3.3686106675566388E-2</v>
      </c>
      <c r="L64">
        <v>-0.89174473006640442</v>
      </c>
      <c r="S64">
        <v>35</v>
      </c>
      <c r="T64">
        <v>-3.7653600653242372E-2</v>
      </c>
      <c r="U64">
        <v>7.6826006532423712E-3</v>
      </c>
      <c r="V64">
        <v>0.1949043979936074</v>
      </c>
    </row>
    <row r="65" spans="9:22" x14ac:dyDescent="0.3">
      <c r="I65">
        <v>35</v>
      </c>
      <c r="J65">
        <v>-3.5474634419758053E-2</v>
      </c>
      <c r="K65">
        <v>5.5036344197580515E-3</v>
      </c>
      <c r="L65">
        <v>0.14569320928948809</v>
      </c>
      <c r="S65">
        <v>36</v>
      </c>
      <c r="T65">
        <v>-3.2166857785675566E-2</v>
      </c>
      <c r="U65">
        <v>1.8478577856755676E-3</v>
      </c>
      <c r="V65">
        <v>4.6879387013679608E-2</v>
      </c>
    </row>
    <row r="66" spans="9:22" x14ac:dyDescent="0.3">
      <c r="I66">
        <v>36</v>
      </c>
      <c r="J66">
        <v>-2.9138583700175216E-2</v>
      </c>
      <c r="K66">
        <v>-1.1804162998247832E-3</v>
      </c>
      <c r="L66">
        <v>-3.1248194538810906E-2</v>
      </c>
      <c r="S66">
        <v>37</v>
      </c>
      <c r="T66">
        <v>-4.4025178521386231E-2</v>
      </c>
      <c r="U66">
        <v>1.9377178521386231E-2</v>
      </c>
      <c r="V66">
        <v>0.49159099697984721</v>
      </c>
    </row>
    <row r="67" spans="9:22" x14ac:dyDescent="0.3">
      <c r="I67">
        <v>37</v>
      </c>
      <c r="J67">
        <v>-4.3294007754852155E-2</v>
      </c>
      <c r="K67">
        <v>1.8646007754852156E-2</v>
      </c>
      <c r="L67">
        <v>0.4936005016046322</v>
      </c>
      <c r="S67">
        <v>38</v>
      </c>
      <c r="T67">
        <v>-3.56522794070913E-2</v>
      </c>
      <c r="U67">
        <v>8.1423279407091292E-2</v>
      </c>
      <c r="V67">
        <v>2.0656748895059036</v>
      </c>
    </row>
    <row r="68" spans="9:22" x14ac:dyDescent="0.3">
      <c r="I68">
        <v>38</v>
      </c>
      <c r="J68">
        <v>-3.3652796922941229E-2</v>
      </c>
      <c r="K68">
        <v>7.9423796922941228E-2</v>
      </c>
      <c r="L68">
        <v>2.1025211678519482</v>
      </c>
      <c r="S68">
        <v>39</v>
      </c>
      <c r="T68">
        <v>-3.4575572687039299E-2</v>
      </c>
      <c r="U68">
        <v>-3.3964273129606995E-3</v>
      </c>
      <c r="V68">
        <v>-8.6165954816650361E-2</v>
      </c>
    </row>
    <row r="69" spans="9:22" x14ac:dyDescent="0.3">
      <c r="I69">
        <v>39</v>
      </c>
      <c r="J69">
        <v>-3.5567339513038469E-2</v>
      </c>
      <c r="K69">
        <v>-2.4046604869615296E-3</v>
      </c>
      <c r="L69">
        <v>-6.3656608865464967E-2</v>
      </c>
      <c r="S69">
        <v>40</v>
      </c>
      <c r="T69">
        <v>-2.8611384404641529E-2</v>
      </c>
      <c r="U69">
        <v>-1.8321615595358474E-2</v>
      </c>
      <c r="V69">
        <v>-0.46481180254716736</v>
      </c>
    </row>
    <row r="70" spans="9:22" x14ac:dyDescent="0.3">
      <c r="I70">
        <v>40</v>
      </c>
      <c r="J70">
        <v>-2.881848099889121E-2</v>
      </c>
      <c r="K70">
        <v>-1.8114519001108793E-2</v>
      </c>
      <c r="L70">
        <v>-0.47953083484839715</v>
      </c>
      <c r="S70">
        <v>41</v>
      </c>
      <c r="T70">
        <v>-7.8843578398677134E-3</v>
      </c>
      <c r="U70">
        <v>3.7555357839867715E-2</v>
      </c>
      <c r="V70">
        <v>0.95276388056493688</v>
      </c>
    </row>
    <row r="71" spans="9:22" x14ac:dyDescent="0.3">
      <c r="I71">
        <v>41</v>
      </c>
      <c r="J71">
        <v>-6.0696600444620843E-3</v>
      </c>
      <c r="K71">
        <v>3.574066004446208E-2</v>
      </c>
      <c r="L71">
        <v>0.94613323975671593</v>
      </c>
      <c r="S71">
        <v>42</v>
      </c>
      <c r="T71">
        <v>-1.903736282256608E-2</v>
      </c>
      <c r="U71">
        <v>0.10615236282256607</v>
      </c>
      <c r="V71">
        <v>2.6930414979723554</v>
      </c>
    </row>
    <row r="72" spans="9:22" x14ac:dyDescent="0.3">
      <c r="I72">
        <v>42</v>
      </c>
      <c r="J72">
        <v>-1.9200212786452876E-2</v>
      </c>
      <c r="K72">
        <v>0.10631521278645287</v>
      </c>
      <c r="L72">
        <v>2.8143956094805582</v>
      </c>
      <c r="S72">
        <v>43</v>
      </c>
      <c r="T72">
        <v>1.1981478738338111E-2</v>
      </c>
      <c r="U72">
        <v>-1.3014787383381111E-3</v>
      </c>
      <c r="V72">
        <v>-3.3017976782408011E-2</v>
      </c>
    </row>
    <row r="73" spans="9:22" x14ac:dyDescent="0.3">
      <c r="I73">
        <v>43</v>
      </c>
      <c r="J73">
        <v>-2.1230497037679021E-2</v>
      </c>
      <c r="K73">
        <v>3.1910497037679023E-2</v>
      </c>
      <c r="L73">
        <v>0.84474046945264647</v>
      </c>
      <c r="S73">
        <v>44</v>
      </c>
      <c r="T73">
        <v>3.0229134073252867E-3</v>
      </c>
      <c r="U73">
        <v>-1.4336913407325286E-2</v>
      </c>
      <c r="V73">
        <v>-0.3637215576943848</v>
      </c>
    </row>
    <row r="74" spans="9:22" x14ac:dyDescent="0.3">
      <c r="I74">
        <v>44</v>
      </c>
      <c r="J74">
        <v>-3.1390569937998367E-2</v>
      </c>
      <c r="K74">
        <v>2.0076569937998369E-2</v>
      </c>
      <c r="L74">
        <v>0.53147060336911511</v>
      </c>
      <c r="S74">
        <v>45</v>
      </c>
      <c r="T74">
        <v>-6.5190624996322071E-3</v>
      </c>
      <c r="U74">
        <v>-2.3551937500367794E-2</v>
      </c>
      <c r="V74">
        <v>-0.59750290393591199</v>
      </c>
    </row>
    <row r="75" spans="9:22" x14ac:dyDescent="0.3">
      <c r="I75">
        <v>45</v>
      </c>
      <c r="J75">
        <v>-3.9290071057524842E-2</v>
      </c>
      <c r="K75">
        <v>9.2190710575248414E-3</v>
      </c>
      <c r="L75">
        <v>0.24404892232970596</v>
      </c>
      <c r="S75">
        <v>46</v>
      </c>
      <c r="T75">
        <v>-6.1826224001661212E-4</v>
      </c>
      <c r="U75">
        <v>-7.2736737759983391E-2</v>
      </c>
      <c r="V75">
        <v>-1.8453009241272098</v>
      </c>
    </row>
    <row r="76" spans="9:22" x14ac:dyDescent="0.3">
      <c r="I76">
        <v>46</v>
      </c>
      <c r="J76">
        <v>-3.3143763288471295E-2</v>
      </c>
      <c r="K76">
        <v>-4.0211236711528708E-2</v>
      </c>
      <c r="L76">
        <v>-1.0644791567132195</v>
      </c>
      <c r="S76">
        <v>47</v>
      </c>
      <c r="T76">
        <v>-1.081300856499271E-2</v>
      </c>
      <c r="U76">
        <v>-8.104399143500729E-2</v>
      </c>
      <c r="V76">
        <v>-2.0560525106784882</v>
      </c>
    </row>
    <row r="77" spans="9:22" x14ac:dyDescent="0.3">
      <c r="I77">
        <v>47</v>
      </c>
      <c r="J77">
        <v>-4.3380107897905973E-2</v>
      </c>
      <c r="K77">
        <v>-4.8476892102094021E-2</v>
      </c>
      <c r="L77">
        <v>-1.2832890864587636</v>
      </c>
      <c r="S77">
        <v>48</v>
      </c>
      <c r="T77">
        <v>-1.544697516636967E-3</v>
      </c>
      <c r="U77">
        <v>-6.6943024833630328E-3</v>
      </c>
      <c r="V77">
        <v>-0.16983168257695727</v>
      </c>
    </row>
    <row r="78" spans="9:22" x14ac:dyDescent="0.3">
      <c r="I78">
        <v>48</v>
      </c>
      <c r="J78">
        <v>-3.5720990780420486E-2</v>
      </c>
      <c r="K78">
        <v>2.7481990780420486E-2</v>
      </c>
      <c r="L78">
        <v>0.72750824802051517</v>
      </c>
      <c r="S78">
        <v>49</v>
      </c>
      <c r="T78">
        <v>-7.8195856700491242E-3</v>
      </c>
      <c r="U78">
        <v>7.5011585670049119E-2</v>
      </c>
      <c r="V78">
        <v>1.90301287382373</v>
      </c>
    </row>
    <row r="79" spans="9:22" x14ac:dyDescent="0.3">
      <c r="I79">
        <v>49</v>
      </c>
      <c r="J79">
        <v>-9.0182755330205713E-3</v>
      </c>
      <c r="K79">
        <v>7.6210275533020566E-2</v>
      </c>
      <c r="L79">
        <v>2.0174522463521547</v>
      </c>
      <c r="S79">
        <v>50</v>
      </c>
      <c r="T79">
        <v>-3.8700264481071417E-2</v>
      </c>
      <c r="U79">
        <v>-1.2332735518928585E-2</v>
      </c>
      <c r="V79">
        <v>-0.31287639439083609</v>
      </c>
    </row>
    <row r="80" spans="9:22" x14ac:dyDescent="0.3">
      <c r="I80">
        <v>50</v>
      </c>
      <c r="J80">
        <v>-4.0688757944375833E-2</v>
      </c>
      <c r="K80">
        <v>-1.0344242055624168E-2</v>
      </c>
      <c r="L80">
        <v>-0.27383465321401751</v>
      </c>
      <c r="S80">
        <v>51</v>
      </c>
      <c r="T80">
        <v>-3.7184045451206571E-2</v>
      </c>
      <c r="U80">
        <v>2.8550045451206572E-2</v>
      </c>
      <c r="V80">
        <v>0.72430283344339752</v>
      </c>
    </row>
    <row r="81" spans="9:22" x14ac:dyDescent="0.3">
      <c r="I81">
        <v>51</v>
      </c>
      <c r="J81">
        <v>-3.7472763597084652E-2</v>
      </c>
      <c r="K81">
        <v>2.8838763597084652E-2</v>
      </c>
      <c r="L81">
        <v>0.76342498428244698</v>
      </c>
      <c r="S81">
        <v>52</v>
      </c>
      <c r="T81">
        <v>-3.6051216109863088E-2</v>
      </c>
      <c r="U81">
        <v>-3.8747838901369153E-3</v>
      </c>
      <c r="V81">
        <v>-9.8301663141078813E-2</v>
      </c>
    </row>
    <row r="82" spans="9:22" x14ac:dyDescent="0.3">
      <c r="I82">
        <v>52</v>
      </c>
      <c r="J82">
        <v>-3.356467318914285E-2</v>
      </c>
      <c r="K82">
        <v>-6.3613268108571527E-3</v>
      </c>
      <c r="L82">
        <v>-0.16839819794095021</v>
      </c>
      <c r="S82">
        <v>53</v>
      </c>
      <c r="T82">
        <v>-6.7356363303727546E-2</v>
      </c>
      <c r="U82">
        <v>1.9639363303727543E-2</v>
      </c>
      <c r="V82">
        <v>0.49824251636394429</v>
      </c>
    </row>
    <row r="83" spans="9:22" ht="15" thickBot="1" x14ac:dyDescent="0.35">
      <c r="I83">
        <v>53</v>
      </c>
      <c r="J83">
        <v>-6.6442173418380102E-2</v>
      </c>
      <c r="K83">
        <v>1.8725173418380099E-2</v>
      </c>
      <c r="L83">
        <v>0.49569618941839966</v>
      </c>
      <c r="S83" s="28">
        <v>54</v>
      </c>
      <c r="T83" s="28">
        <v>-3.5145873889047385E-2</v>
      </c>
      <c r="U83" s="28">
        <v>2.3259873889047385E-2</v>
      </c>
      <c r="V83" s="28">
        <v>0.59009337103038229</v>
      </c>
    </row>
    <row r="84" spans="9:22" ht="15" thickBot="1" x14ac:dyDescent="0.35">
      <c r="I84" s="28">
        <v>54</v>
      </c>
      <c r="J84" s="28">
        <v>-2.9794067732492036E-2</v>
      </c>
      <c r="K84" s="28">
        <v>1.7908067732492036E-2</v>
      </c>
      <c r="L84" s="28">
        <v>0.47406561939391867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db32df23-4916-48f4-a56e-809ab3c7f628}" enabled="1" method="Standard" siteId="{b637e391-2c95-40cc-bc29-99bcff6cf683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PREDICTIONS</vt:lpstr>
      <vt:lpstr>LAGS</vt:lpstr>
      <vt:lpstr>LOGIT_LOGIC</vt:lpstr>
      <vt:lpstr>LOGIT_CHART</vt:lpstr>
      <vt:lpstr>MACRO vs. DR</vt:lpstr>
      <vt:lpstr>LOG_TRANSFORMATION</vt:lpstr>
      <vt:lpstr>STATIONARITY</vt:lpstr>
      <vt:lpstr>DICKEY-FULLER</vt:lpstr>
      <vt:lpstr>DICKEY-FULLER2</vt:lpstr>
      <vt:lpstr>DICKEY-FULLER3</vt:lpstr>
      <vt:lpstr>MULTICOLLINEARITY</vt:lpstr>
      <vt:lpstr>FINAL_MODEL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2024-10-18T18:20:36Z</dcterms:created>
  <dcterms:modified xsi:type="dcterms:W3CDTF">2024-11-06T19:08:19Z</dcterms:modified>
</cp:coreProperties>
</file>